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bcock\Desktop\AmericanProduceBidDocuments\"/>
    </mc:Choice>
  </mc:AlternateContent>
  <xr:revisionPtr revIDLastSave="0" documentId="13_ncr:1_{88748497-D8C7-4DAF-8A54-66976224F86C}" xr6:coauthVersionLast="45" xr6:coauthVersionMax="45" xr10:uidLastSave="{00000000-0000-0000-0000-000000000000}"/>
  <bookViews>
    <workbookView xWindow="9930" yWindow="750" windowWidth="18405" windowHeight="13800" xr2:uid="{E5DB1E16-70CF-4793-9442-E1E76F3FF3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4" i="1" l="1"/>
  <c r="M54" i="1"/>
  <c r="I54" i="1"/>
  <c r="M20" i="1"/>
  <c r="M47" i="1"/>
  <c r="I47" i="1"/>
  <c r="I40" i="1"/>
  <c r="I36" i="1"/>
  <c r="I34" i="1"/>
  <c r="I7" i="1"/>
  <c r="I6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8" i="1"/>
  <c r="M49" i="1"/>
  <c r="M50" i="1"/>
  <c r="M51" i="1"/>
  <c r="M52" i="1"/>
  <c r="M53" i="1"/>
  <c r="M4" i="1"/>
  <c r="I5" i="1"/>
  <c r="I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7" i="1"/>
  <c r="I38" i="1"/>
  <c r="I39" i="1"/>
  <c r="I41" i="1"/>
  <c r="I42" i="1"/>
  <c r="I43" i="1"/>
  <c r="I44" i="1"/>
  <c r="I45" i="1"/>
  <c r="I46" i="1"/>
  <c r="I48" i="1"/>
  <c r="I49" i="1"/>
  <c r="I50" i="1"/>
  <c r="I51" i="1"/>
  <c r="I52" i="1"/>
  <c r="I53" i="1"/>
</calcChain>
</file>

<file path=xl/sharedStrings.xml><?xml version="1.0" encoding="utf-8"?>
<sst xmlns="http://schemas.openxmlformats.org/spreadsheetml/2006/main" count="231" uniqueCount="155">
  <si>
    <t xml:space="preserve">PRODUCT </t>
  </si>
  <si>
    <t>ITEM</t>
  </si>
  <si>
    <t>USDA GRADE</t>
  </si>
  <si>
    <t>CASE SIZE</t>
  </si>
  <si>
    <t>PRICE</t>
  </si>
  <si>
    <t>ALT CASE SIZE</t>
  </si>
  <si>
    <t>ALT CASE PRICE</t>
  </si>
  <si>
    <t>P100500</t>
  </si>
  <si>
    <t>P200142</t>
  </si>
  <si>
    <t>P100140</t>
  </si>
  <si>
    <t>P100143</t>
  </si>
  <si>
    <t>P100142</t>
  </si>
  <si>
    <t>P200100</t>
  </si>
  <si>
    <t>P100160</t>
  </si>
  <si>
    <t>P200130</t>
  </si>
  <si>
    <t>P200120</t>
  </si>
  <si>
    <t>P200140</t>
  </si>
  <si>
    <t>P200160</t>
  </si>
  <si>
    <t>P200170</t>
  </si>
  <si>
    <t>P200180</t>
  </si>
  <si>
    <t>P100210</t>
  </si>
  <si>
    <t>P100180</t>
  </si>
  <si>
    <t>P100200</t>
  </si>
  <si>
    <t>P100220</t>
  </si>
  <si>
    <t>P100540</t>
  </si>
  <si>
    <t>P200250</t>
  </si>
  <si>
    <t>P200230</t>
  </si>
  <si>
    <t>P200220</t>
  </si>
  <si>
    <t>P200240</t>
  </si>
  <si>
    <t>P200260</t>
  </si>
  <si>
    <t>P200280</t>
  </si>
  <si>
    <t>P100560</t>
  </si>
  <si>
    <t>P100351</t>
  </si>
  <si>
    <t>P100590</t>
  </si>
  <si>
    <t>P200420</t>
  </si>
  <si>
    <t>P200321</t>
  </si>
  <si>
    <t>P200300</t>
  </si>
  <si>
    <t>P200320</t>
  </si>
  <si>
    <t>P100300</t>
  </si>
  <si>
    <t>P200360</t>
  </si>
  <si>
    <t>P100325</t>
  </si>
  <si>
    <t>P200380</t>
  </si>
  <si>
    <t>P100340</t>
  </si>
  <si>
    <t>P100380</t>
  </si>
  <si>
    <t>P100360</t>
  </si>
  <si>
    <t>P100400</t>
  </si>
  <si>
    <t>P200361</t>
  </si>
  <si>
    <t>U.S Extra Fancy</t>
  </si>
  <si>
    <t>U.S. #1</t>
  </si>
  <si>
    <t>Stage 3</t>
  </si>
  <si>
    <t>U.S. Fancy</t>
  </si>
  <si>
    <t>U.S. Fancy Table Grapes</t>
  </si>
  <si>
    <t>113 Ct.</t>
  </si>
  <si>
    <t>11/1#</t>
  </si>
  <si>
    <t>12/.5 Pt.</t>
  </si>
  <si>
    <t>12/Pt.</t>
  </si>
  <si>
    <t>4/3# Bags</t>
  </si>
  <si>
    <t>9-12 Ct.</t>
  </si>
  <si>
    <t>4/5# Bags</t>
  </si>
  <si>
    <t>8/5# Bags</t>
  </si>
  <si>
    <t>4/5#</t>
  </si>
  <si>
    <t>30 Ct.</t>
  </si>
  <si>
    <t>1/4 CASE/12CT</t>
  </si>
  <si>
    <t>36 Ct.</t>
  </si>
  <si>
    <t>18#</t>
  </si>
  <si>
    <t>6 Ct.</t>
  </si>
  <si>
    <t>108 Ct.</t>
  </si>
  <si>
    <t>6/2#</t>
  </si>
  <si>
    <t>4/3#</t>
  </si>
  <si>
    <t>8/1#</t>
  </si>
  <si>
    <t>50#</t>
  </si>
  <si>
    <t>100-120 Ct.</t>
  </si>
  <si>
    <t>10#</t>
  </si>
  <si>
    <t>11#</t>
  </si>
  <si>
    <t>25#</t>
  </si>
  <si>
    <t>12/1#</t>
  </si>
  <si>
    <t>4/2.5# Bags</t>
  </si>
  <si>
    <t>1/2 Case/6 Pt.</t>
  </si>
  <si>
    <t>Each</t>
  </si>
  <si>
    <t>1/2 Case/10#</t>
  </si>
  <si>
    <t>Apples, Fuji</t>
  </si>
  <si>
    <t>Apples, Gala</t>
  </si>
  <si>
    <t>Apples, Golden Delicious</t>
  </si>
  <si>
    <t>Apples, Red Delicious</t>
  </si>
  <si>
    <t>Asparagus</t>
  </si>
  <si>
    <t>Bananas Stage 3</t>
  </si>
  <si>
    <t>Blackberries</t>
  </si>
  <si>
    <t>Blueberries</t>
  </si>
  <si>
    <t>Broccoli Florets</t>
  </si>
  <si>
    <t>Cantaloupe</t>
  </si>
  <si>
    <t>Carrots, Shredded</t>
  </si>
  <si>
    <t>Carrots, Baby Peeled</t>
  </si>
  <si>
    <t>Cauliflower Florets</t>
  </si>
  <si>
    <t>Celery, Sticks 6in</t>
  </si>
  <si>
    <t>Cilantro, Cleaned and Trimmed</t>
  </si>
  <si>
    <t>Cucumbers</t>
  </si>
  <si>
    <t>Grapefruit, Ruby Red</t>
  </si>
  <si>
    <t>Grapes, Green Seedless</t>
  </si>
  <si>
    <t>Grapes, Red Seedless</t>
  </si>
  <si>
    <t>Honeydew</t>
  </si>
  <si>
    <t>Kiwi</t>
  </si>
  <si>
    <t>Lettuce, Romaine Chopped</t>
  </si>
  <si>
    <t>Lettuce, Salad Spring Mix</t>
  </si>
  <si>
    <t>Lettuce, Salad Mix</t>
  </si>
  <si>
    <t>Lettuce, Shredded 1/8in</t>
  </si>
  <si>
    <t>Mushrooms, Whole White</t>
  </si>
  <si>
    <t>Onions, Yellow Medium</t>
  </si>
  <si>
    <t>Oranges</t>
  </si>
  <si>
    <t>Mandarin Oranges</t>
  </si>
  <si>
    <t>Pears</t>
  </si>
  <si>
    <t>Peas, Snow</t>
  </si>
  <si>
    <t>Peppers, Large Orange</t>
  </si>
  <si>
    <t>Peppers, Large Green</t>
  </si>
  <si>
    <t>Peppers, Large Red</t>
  </si>
  <si>
    <t>Pineapple Gold w/ Crowns</t>
  </si>
  <si>
    <t>Radishes - Clean/Trimmed/Pre-Packed</t>
  </si>
  <si>
    <t>Raspberries</t>
  </si>
  <si>
    <t>Spinach, Stemless</t>
  </si>
  <si>
    <t>Strawberries</t>
  </si>
  <si>
    <t>Tomatoes, 5x6 Red/Pink</t>
  </si>
  <si>
    <t>Tomatoes, Grape</t>
  </si>
  <si>
    <t>Watermelon, Seedless</t>
  </si>
  <si>
    <t>Zucchini</t>
  </si>
  <si>
    <t>ESTIMATED USAGE</t>
  </si>
  <si>
    <t>P100280</t>
  </si>
  <si>
    <t>P100320</t>
  </si>
  <si>
    <t>Peaches</t>
  </si>
  <si>
    <t>50-60 Ct.</t>
  </si>
  <si>
    <t>Plums</t>
  </si>
  <si>
    <t>110 Ct.</t>
  </si>
  <si>
    <t>P200141</t>
  </si>
  <si>
    <t>P100550</t>
  </si>
  <si>
    <t>P200410</t>
  </si>
  <si>
    <t>P100591</t>
  </si>
  <si>
    <t>P100350</t>
  </si>
  <si>
    <t>Cauliflower Trio</t>
  </si>
  <si>
    <t>20# Case</t>
  </si>
  <si>
    <t>Kumquats</t>
  </si>
  <si>
    <t>Peas, Snap</t>
  </si>
  <si>
    <t>Starfruit</t>
  </si>
  <si>
    <t>Tangerines</t>
  </si>
  <si>
    <t>12 Ct.</t>
  </si>
  <si>
    <t>20# (Half Case)</t>
  </si>
  <si>
    <t>IFB 20-750-004 - Monthly Produce December-January 2019</t>
  </si>
  <si>
    <t>American Produce</t>
  </si>
  <si>
    <t>138ct</t>
  </si>
  <si>
    <t>120ct</t>
  </si>
  <si>
    <t>20ct</t>
  </si>
  <si>
    <t>Est. Total for Comparison</t>
  </si>
  <si>
    <t>Fresh Point of Denver</t>
  </si>
  <si>
    <t>ColoPac Produce</t>
  </si>
  <si>
    <t>12/.5pt</t>
  </si>
  <si>
    <t>6ct</t>
  </si>
  <si>
    <t>24ct</t>
  </si>
  <si>
    <t>16ct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</si>
</sst>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##,##0.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Border="1"/>
    <xf numFmtId="3" fontId="6" fillId="0" borderId="1" xfId="0" applyNumberFormat="1" applyFont="1" applyBorder="1"/>
    <xf numFmtId="49" fontId="2" fillId="0" borderId="1" xfId="0" applyNumberFormat="1" applyFont="1" applyBorder="1"/>
    <xf numFmtId="0" fontId="0" fillId="0" borderId="1" xfId="0" applyBorder="1" applyAlignment="1">
      <alignment vertic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65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165" fontId="3" fillId="3" borderId="1" xfId="0" applyNumberFormat="1" applyFont="1" applyFill="1" applyBorder="1" applyAlignment="1">
      <alignment wrapText="1"/>
    </xf>
    <xf numFmtId="165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165" fontId="0" fillId="3" borderId="1" xfId="0" applyNumberFormat="1" applyFill="1" applyBorder="1"/>
    <xf numFmtId="0" fontId="3" fillId="4" borderId="1" xfId="0" applyFont="1" applyFill="1" applyBorder="1" applyAlignment="1">
      <alignment wrapText="1"/>
    </xf>
    <xf numFmtId="0" fontId="0" fillId="4" borderId="1" xfId="0" applyFill="1" applyBorder="1"/>
    <xf numFmtId="0" fontId="3" fillId="2" borderId="1" xfId="0" applyFont="1" applyFill="1" applyBorder="1" applyAlignment="1">
      <alignment wrapText="1"/>
    </xf>
    <xf numFmtId="165" fontId="0" fillId="5" borderId="0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8" fontId="0" fillId="0" borderId="0" xfId="0" applyNumberFormat="1"/>
    <xf numFmtId="0" fontId="0" fillId="2" borderId="1" xfId="0" applyFill="1" applyBorder="1"/>
    <xf numFmtId="8" fontId="3" fillId="3" borderId="1" xfId="0" applyNumberFormat="1" applyFont="1" applyFill="1" applyBorder="1" applyAlignment="1">
      <alignment wrapText="1"/>
    </xf>
    <xf numFmtId="8" fontId="3" fillId="4" borderId="1" xfId="0" applyNumberFormat="1" applyFont="1" applyFill="1" applyBorder="1"/>
    <xf numFmtId="8" fontId="0" fillId="3" borderId="1" xfId="0" applyNumberFormat="1" applyFill="1" applyBorder="1"/>
    <xf numFmtId="8" fontId="0" fillId="4" borderId="1" xfId="0" applyNumberFormat="1" applyFill="1" applyBorder="1"/>
    <xf numFmtId="8" fontId="3" fillId="4" borderId="1" xfId="0" applyNumberFormat="1" applyFont="1" applyFill="1" applyBorder="1" applyAlignment="1">
      <alignment wrapText="1"/>
    </xf>
    <xf numFmtId="8" fontId="3" fillId="2" borderId="1" xfId="0" applyNumberFormat="1" applyFont="1" applyFill="1" applyBorder="1"/>
    <xf numFmtId="8" fontId="0" fillId="2" borderId="1" xfId="0" applyNumberFormat="1" applyFill="1" applyBorder="1"/>
    <xf numFmtId="8" fontId="3" fillId="2" borderId="1" xfId="0" applyNumberFormat="1" applyFont="1" applyFill="1" applyBorder="1" applyAlignment="1">
      <alignment wrapText="1"/>
    </xf>
    <xf numFmtId="165" fontId="0" fillId="8" borderId="1" xfId="0" applyNumberFormat="1" applyFill="1" applyBorder="1" applyAlignment="1">
      <alignment horizontal="right"/>
    </xf>
    <xf numFmtId="0" fontId="0" fillId="8" borderId="1" xfId="0" applyFill="1" applyBorder="1"/>
    <xf numFmtId="165" fontId="0" fillId="8" borderId="1" xfId="0" applyNumberFormat="1" applyFill="1" applyBorder="1"/>
    <xf numFmtId="8" fontId="0" fillId="8" borderId="1" xfId="0" applyNumberFormat="1" applyFill="1" applyBorder="1"/>
    <xf numFmtId="165" fontId="0" fillId="9" borderId="1" xfId="0" applyNumberFormat="1" applyFill="1" applyBorder="1"/>
    <xf numFmtId="8" fontId="0" fillId="9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5C80-0591-4917-91F9-28AE0808972E}">
  <dimension ref="A1:Q54"/>
  <sheetViews>
    <sheetView tabSelected="1" zoomScaleNormal="100" workbookViewId="0">
      <selection activeCell="Q55" sqref="Q55"/>
    </sheetView>
  </sheetViews>
  <sheetFormatPr defaultRowHeight="15" x14ac:dyDescent="0.25"/>
  <cols>
    <col min="1" max="1" width="12.85546875" bestFit="1" customWidth="1"/>
    <col min="2" max="2" width="35.42578125" bestFit="1" customWidth="1"/>
    <col min="3" max="3" width="22.42578125" bestFit="1" customWidth="1"/>
    <col min="4" max="4" width="14.28515625" bestFit="1" customWidth="1"/>
    <col min="5" max="5" width="23" bestFit="1" customWidth="1"/>
    <col min="6" max="6" width="8.7109375" style="11" customWidth="1"/>
    <col min="7" max="7" width="6.7109375" customWidth="1"/>
    <col min="8" max="8" width="8.28515625" style="11" customWidth="1"/>
    <col min="9" max="9" width="14.5703125" style="25" customWidth="1"/>
    <col min="10" max="10" width="9.140625" style="25"/>
    <col min="12" max="12" width="9.140625" style="25"/>
    <col min="13" max="13" width="15.140625" style="25" customWidth="1"/>
    <col min="14" max="14" width="9.140625" style="25"/>
    <col min="16" max="16" width="9.140625" style="25"/>
    <col min="17" max="17" width="14.42578125" style="25" customWidth="1"/>
  </cols>
  <sheetData>
    <row r="1" spans="1:17" ht="15.75" x14ac:dyDescent="0.25">
      <c r="A1" s="12" t="s">
        <v>143</v>
      </c>
      <c r="B1" s="12"/>
      <c r="C1" s="12"/>
      <c r="D1" s="12"/>
      <c r="E1" s="12"/>
      <c r="F1" s="12"/>
      <c r="G1" s="12"/>
      <c r="H1" s="12"/>
    </row>
    <row r="2" spans="1:17" x14ac:dyDescent="0.25">
      <c r="F2" s="22" t="s">
        <v>144</v>
      </c>
      <c r="G2" s="22"/>
      <c r="H2" s="22"/>
      <c r="I2" s="22"/>
      <c r="J2" s="23" t="s">
        <v>149</v>
      </c>
      <c r="K2" s="23"/>
      <c r="L2" s="23"/>
      <c r="M2" s="23"/>
      <c r="N2" s="24" t="s">
        <v>150</v>
      </c>
      <c r="O2" s="24"/>
      <c r="P2" s="24"/>
      <c r="Q2" s="24"/>
    </row>
    <row r="3" spans="1:17" ht="63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123</v>
      </c>
      <c r="F3" s="13" t="s">
        <v>4</v>
      </c>
      <c r="G3" s="14" t="s">
        <v>5</v>
      </c>
      <c r="H3" s="15" t="s">
        <v>6</v>
      </c>
      <c r="I3" s="27" t="s">
        <v>148</v>
      </c>
      <c r="J3" s="28" t="s">
        <v>4</v>
      </c>
      <c r="K3" s="19" t="s">
        <v>5</v>
      </c>
      <c r="L3" s="31" t="s">
        <v>6</v>
      </c>
      <c r="M3" s="31" t="s">
        <v>148</v>
      </c>
      <c r="N3" s="32" t="s">
        <v>4</v>
      </c>
      <c r="O3" s="21" t="s">
        <v>5</v>
      </c>
      <c r="P3" s="34" t="s">
        <v>6</v>
      </c>
      <c r="Q3" s="34" t="s">
        <v>148</v>
      </c>
    </row>
    <row r="4" spans="1:17" x14ac:dyDescent="0.25">
      <c r="A4" s="2" t="s">
        <v>7</v>
      </c>
      <c r="B4" s="3" t="s">
        <v>80</v>
      </c>
      <c r="C4" s="2" t="s">
        <v>47</v>
      </c>
      <c r="D4" s="3" t="s">
        <v>52</v>
      </c>
      <c r="E4" s="1">
        <v>0</v>
      </c>
      <c r="F4" s="35"/>
      <c r="G4" s="36"/>
      <c r="H4" s="37"/>
      <c r="I4" s="37">
        <f>E4*F4</f>
        <v>0</v>
      </c>
      <c r="J4" s="38"/>
      <c r="K4" s="36"/>
      <c r="L4" s="38"/>
      <c r="M4" s="38">
        <f>E4*J4</f>
        <v>0</v>
      </c>
      <c r="N4" s="38"/>
      <c r="O4" s="36"/>
      <c r="P4" s="38"/>
      <c r="Q4" s="38">
        <f>E4*N4</f>
        <v>0</v>
      </c>
    </row>
    <row r="5" spans="1:17" x14ac:dyDescent="0.25">
      <c r="A5" s="2" t="s">
        <v>7</v>
      </c>
      <c r="B5" s="3" t="s">
        <v>81</v>
      </c>
      <c r="C5" s="2" t="s">
        <v>47</v>
      </c>
      <c r="D5" s="3" t="s">
        <v>52</v>
      </c>
      <c r="E5" s="1">
        <v>0</v>
      </c>
      <c r="F5" s="35"/>
      <c r="G5" s="36"/>
      <c r="H5" s="37"/>
      <c r="I5" s="37">
        <f>E5*F5</f>
        <v>0</v>
      </c>
      <c r="J5" s="38"/>
      <c r="K5" s="36"/>
      <c r="L5" s="38"/>
      <c r="M5" s="38">
        <f t="shared" ref="M5:M53" si="0">E5*J5</f>
        <v>0</v>
      </c>
      <c r="N5" s="38"/>
      <c r="O5" s="36"/>
      <c r="P5" s="38"/>
      <c r="Q5" s="38">
        <f t="shared" ref="Q5:Q53" si="1">E5*N5</f>
        <v>0</v>
      </c>
    </row>
    <row r="6" spans="1:17" x14ac:dyDescent="0.25">
      <c r="A6" s="2" t="s">
        <v>7</v>
      </c>
      <c r="B6" s="3" t="s">
        <v>82</v>
      </c>
      <c r="C6" s="2" t="s">
        <v>47</v>
      </c>
      <c r="D6" s="3" t="s">
        <v>52</v>
      </c>
      <c r="E6" s="1">
        <v>36</v>
      </c>
      <c r="F6" s="18"/>
      <c r="G6" s="17" t="s">
        <v>145</v>
      </c>
      <c r="H6" s="18">
        <v>19.95</v>
      </c>
      <c r="I6" s="39">
        <f t="shared" ref="I6:I7" si="2">((H6/138)*113)*E6</f>
        <v>588.09130434782605</v>
      </c>
      <c r="J6" s="30">
        <v>22.05</v>
      </c>
      <c r="K6" s="20"/>
      <c r="L6" s="30"/>
      <c r="M6" s="30">
        <f t="shared" si="0"/>
        <v>793.80000000000007</v>
      </c>
      <c r="N6" s="33">
        <v>34.9</v>
      </c>
      <c r="O6" s="26"/>
      <c r="P6" s="33"/>
      <c r="Q6" s="33">
        <f t="shared" si="1"/>
        <v>1256.3999999999999</v>
      </c>
    </row>
    <row r="7" spans="1:17" x14ac:dyDescent="0.25">
      <c r="A7" s="2" t="s">
        <v>7</v>
      </c>
      <c r="B7" s="3" t="s">
        <v>83</v>
      </c>
      <c r="C7" s="2" t="s">
        <v>47</v>
      </c>
      <c r="D7" s="3" t="s">
        <v>52</v>
      </c>
      <c r="E7" s="10">
        <v>529</v>
      </c>
      <c r="F7" s="18"/>
      <c r="G7" s="17" t="s">
        <v>145</v>
      </c>
      <c r="H7" s="18">
        <v>19.45</v>
      </c>
      <c r="I7" s="39">
        <f t="shared" si="2"/>
        <v>8425.0916666666653</v>
      </c>
      <c r="J7" s="30">
        <v>20.25</v>
      </c>
      <c r="K7" s="20"/>
      <c r="L7" s="30"/>
      <c r="M7" s="30">
        <f t="shared" si="0"/>
        <v>10712.25</v>
      </c>
      <c r="N7" s="33">
        <v>26.5</v>
      </c>
      <c r="O7" s="26"/>
      <c r="P7" s="33"/>
      <c r="Q7" s="33">
        <f t="shared" si="1"/>
        <v>14018.5</v>
      </c>
    </row>
    <row r="8" spans="1:17" x14ac:dyDescent="0.25">
      <c r="A8" s="2" t="s">
        <v>8</v>
      </c>
      <c r="B8" s="4" t="s">
        <v>84</v>
      </c>
      <c r="C8" s="2" t="s">
        <v>48</v>
      </c>
      <c r="D8" s="3" t="s">
        <v>53</v>
      </c>
      <c r="E8" s="8">
        <v>35</v>
      </c>
      <c r="F8" s="18">
        <v>24.12</v>
      </c>
      <c r="G8" s="17"/>
      <c r="H8" s="18"/>
      <c r="I8" s="29">
        <f t="shared" ref="I7:I53" si="3">E8*F8</f>
        <v>844.2</v>
      </c>
      <c r="J8" s="30">
        <v>22.47</v>
      </c>
      <c r="K8" s="20"/>
      <c r="L8" s="30"/>
      <c r="M8" s="30">
        <f t="shared" si="0"/>
        <v>786.44999999999993</v>
      </c>
      <c r="N8" s="33">
        <v>23.35</v>
      </c>
      <c r="O8" s="26"/>
      <c r="P8" s="33"/>
      <c r="Q8" s="33">
        <f t="shared" si="1"/>
        <v>817.25</v>
      </c>
    </row>
    <row r="9" spans="1:17" x14ac:dyDescent="0.25">
      <c r="A9" s="2" t="s">
        <v>9</v>
      </c>
      <c r="B9" s="4" t="s">
        <v>85</v>
      </c>
      <c r="C9" s="2" t="s">
        <v>49</v>
      </c>
      <c r="D9" s="3" t="s">
        <v>142</v>
      </c>
      <c r="E9" s="8">
        <v>480</v>
      </c>
      <c r="F9" s="18">
        <v>17.29</v>
      </c>
      <c r="G9" s="17"/>
      <c r="H9" s="18"/>
      <c r="I9" s="29">
        <f t="shared" si="3"/>
        <v>8299.1999999999989</v>
      </c>
      <c r="J9" s="30">
        <v>18.649999999999999</v>
      </c>
      <c r="K9" s="20"/>
      <c r="L9" s="30"/>
      <c r="M9" s="30">
        <f t="shared" si="0"/>
        <v>8952</v>
      </c>
      <c r="N9" s="33">
        <v>16</v>
      </c>
      <c r="O9" s="26"/>
      <c r="P9" s="33"/>
      <c r="Q9" s="33">
        <f t="shared" si="1"/>
        <v>7680</v>
      </c>
    </row>
    <row r="10" spans="1:17" x14ac:dyDescent="0.25">
      <c r="A10" s="2" t="s">
        <v>10</v>
      </c>
      <c r="B10" s="4" t="s">
        <v>86</v>
      </c>
      <c r="C10" s="2" t="s">
        <v>48</v>
      </c>
      <c r="D10" s="3" t="s">
        <v>54</v>
      </c>
      <c r="E10" s="8">
        <v>719</v>
      </c>
      <c r="F10" s="18">
        <v>19.95</v>
      </c>
      <c r="G10" s="17"/>
      <c r="H10" s="18"/>
      <c r="I10" s="29">
        <f t="shared" si="3"/>
        <v>14344.05</v>
      </c>
      <c r="J10" s="30">
        <v>23.53</v>
      </c>
      <c r="K10" s="20"/>
      <c r="L10" s="30"/>
      <c r="M10" s="30">
        <f t="shared" si="0"/>
        <v>16918.07</v>
      </c>
      <c r="N10" s="33">
        <v>27</v>
      </c>
      <c r="O10" s="26"/>
      <c r="P10" s="33"/>
      <c r="Q10" s="33">
        <f t="shared" si="1"/>
        <v>19413</v>
      </c>
    </row>
    <row r="11" spans="1:17" x14ac:dyDescent="0.25">
      <c r="A11" s="2" t="s">
        <v>11</v>
      </c>
      <c r="B11" s="4" t="s">
        <v>87</v>
      </c>
      <c r="C11" s="2" t="s">
        <v>48</v>
      </c>
      <c r="D11" s="3" t="s">
        <v>55</v>
      </c>
      <c r="E11" s="8">
        <v>100</v>
      </c>
      <c r="F11" s="18">
        <v>24.95</v>
      </c>
      <c r="G11" s="17"/>
      <c r="H11" s="18"/>
      <c r="I11" s="29">
        <f t="shared" si="3"/>
        <v>2495</v>
      </c>
      <c r="J11" s="30">
        <v>27.33</v>
      </c>
      <c r="K11" s="20" t="s">
        <v>151</v>
      </c>
      <c r="L11" s="30">
        <v>27.33</v>
      </c>
      <c r="M11" s="30">
        <f t="shared" si="0"/>
        <v>2733</v>
      </c>
      <c r="N11" s="33">
        <v>35</v>
      </c>
      <c r="O11" s="26"/>
      <c r="P11" s="33"/>
      <c r="Q11" s="33">
        <f t="shared" si="1"/>
        <v>3500</v>
      </c>
    </row>
    <row r="12" spans="1:17" x14ac:dyDescent="0.25">
      <c r="A12" s="2" t="s">
        <v>12</v>
      </c>
      <c r="B12" s="4" t="s">
        <v>88</v>
      </c>
      <c r="C12" s="2" t="s">
        <v>48</v>
      </c>
      <c r="D12" s="3" t="s">
        <v>56</v>
      </c>
      <c r="E12" s="8">
        <v>265</v>
      </c>
      <c r="F12" s="18">
        <v>17.23</v>
      </c>
      <c r="G12" s="17"/>
      <c r="H12" s="18"/>
      <c r="I12" s="29">
        <f t="shared" si="3"/>
        <v>4565.95</v>
      </c>
      <c r="J12" s="30">
        <v>18.190000000000001</v>
      </c>
      <c r="K12" s="20"/>
      <c r="L12" s="30"/>
      <c r="M12" s="30">
        <f t="shared" si="0"/>
        <v>4820.3500000000004</v>
      </c>
      <c r="N12" s="33">
        <v>22</v>
      </c>
      <c r="O12" s="26"/>
      <c r="P12" s="33"/>
      <c r="Q12" s="33">
        <f t="shared" si="1"/>
        <v>5830</v>
      </c>
    </row>
    <row r="13" spans="1:17" x14ac:dyDescent="0.25">
      <c r="A13" s="2" t="s">
        <v>13</v>
      </c>
      <c r="B13" s="4" t="s">
        <v>89</v>
      </c>
      <c r="C13" s="2" t="s">
        <v>48</v>
      </c>
      <c r="D13" s="3" t="s">
        <v>57</v>
      </c>
      <c r="E13" s="8">
        <v>272</v>
      </c>
      <c r="F13" s="18">
        <v>16.95</v>
      </c>
      <c r="G13" s="17"/>
      <c r="H13" s="18"/>
      <c r="I13" s="29">
        <f t="shared" si="3"/>
        <v>4610.3999999999996</v>
      </c>
      <c r="J13" s="30">
        <v>17.3</v>
      </c>
      <c r="K13" s="20"/>
      <c r="L13" s="30"/>
      <c r="M13" s="30">
        <f t="shared" si="0"/>
        <v>4705.6000000000004</v>
      </c>
      <c r="N13" s="33">
        <v>18</v>
      </c>
      <c r="O13" s="26"/>
      <c r="P13" s="33"/>
      <c r="Q13" s="33">
        <f t="shared" si="1"/>
        <v>4896</v>
      </c>
    </row>
    <row r="14" spans="1:17" x14ac:dyDescent="0.25">
      <c r="A14" s="2" t="s">
        <v>15</v>
      </c>
      <c r="B14" s="4" t="s">
        <v>91</v>
      </c>
      <c r="C14" s="2" t="s">
        <v>48</v>
      </c>
      <c r="D14" s="3" t="s">
        <v>59</v>
      </c>
      <c r="E14" s="8">
        <v>210</v>
      </c>
      <c r="F14" s="18">
        <v>21.45</v>
      </c>
      <c r="G14" s="17"/>
      <c r="H14" s="18"/>
      <c r="I14" s="29">
        <f t="shared" si="3"/>
        <v>4504.5</v>
      </c>
      <c r="J14" s="30">
        <v>21.3</v>
      </c>
      <c r="K14" s="20"/>
      <c r="L14" s="30"/>
      <c r="M14" s="30">
        <f t="shared" si="0"/>
        <v>4473</v>
      </c>
      <c r="N14" s="33">
        <v>17</v>
      </c>
      <c r="O14" s="26"/>
      <c r="P14" s="33"/>
      <c r="Q14" s="33">
        <f t="shared" si="1"/>
        <v>3570</v>
      </c>
    </row>
    <row r="15" spans="1:17" x14ac:dyDescent="0.25">
      <c r="A15" s="2" t="s">
        <v>14</v>
      </c>
      <c r="B15" s="4" t="s">
        <v>90</v>
      </c>
      <c r="C15" s="2" t="s">
        <v>48</v>
      </c>
      <c r="D15" s="3" t="s">
        <v>58</v>
      </c>
      <c r="E15" s="8">
        <v>35</v>
      </c>
      <c r="F15" s="18">
        <v>13.85</v>
      </c>
      <c r="G15" s="17"/>
      <c r="H15" s="18"/>
      <c r="I15" s="29">
        <f t="shared" si="3"/>
        <v>484.75</v>
      </c>
      <c r="J15" s="30">
        <v>13.66</v>
      </c>
      <c r="K15" s="20"/>
      <c r="L15" s="30"/>
      <c r="M15" s="30">
        <f t="shared" si="0"/>
        <v>478.1</v>
      </c>
      <c r="N15" s="33">
        <v>25</v>
      </c>
      <c r="O15" s="26"/>
      <c r="P15" s="33"/>
      <c r="Q15" s="33">
        <f t="shared" si="1"/>
        <v>875</v>
      </c>
    </row>
    <row r="16" spans="1:17" x14ac:dyDescent="0.25">
      <c r="A16" s="2" t="s">
        <v>16</v>
      </c>
      <c r="B16" s="4" t="s">
        <v>92</v>
      </c>
      <c r="C16" s="2" t="s">
        <v>48</v>
      </c>
      <c r="D16" s="3" t="s">
        <v>56</v>
      </c>
      <c r="E16" s="8">
        <v>45</v>
      </c>
      <c r="F16" s="18">
        <v>24.95</v>
      </c>
      <c r="G16" s="17"/>
      <c r="H16" s="18"/>
      <c r="I16" s="29">
        <f t="shared" si="3"/>
        <v>1122.75</v>
      </c>
      <c r="J16" s="30">
        <v>23.36</v>
      </c>
      <c r="K16" s="20"/>
      <c r="L16" s="30"/>
      <c r="M16" s="30">
        <f t="shared" si="0"/>
        <v>1051.2</v>
      </c>
      <c r="N16" s="33">
        <v>26.75</v>
      </c>
      <c r="O16" s="26"/>
      <c r="P16" s="33"/>
      <c r="Q16" s="33">
        <f t="shared" si="1"/>
        <v>1203.75</v>
      </c>
    </row>
    <row r="17" spans="1:17" x14ac:dyDescent="0.25">
      <c r="A17" s="2" t="s">
        <v>130</v>
      </c>
      <c r="B17" s="4" t="s">
        <v>135</v>
      </c>
      <c r="C17" s="2" t="s">
        <v>48</v>
      </c>
      <c r="D17" s="3" t="s">
        <v>136</v>
      </c>
      <c r="E17" s="8">
        <v>0</v>
      </c>
      <c r="F17" s="37">
        <v>20.100000000000001</v>
      </c>
      <c r="G17" s="36"/>
      <c r="H17" s="37"/>
      <c r="I17" s="38">
        <f t="shared" si="3"/>
        <v>0</v>
      </c>
      <c r="J17" s="38"/>
      <c r="K17" s="36" t="s">
        <v>152</v>
      </c>
      <c r="L17" s="38">
        <v>19.510000000000002</v>
      </c>
      <c r="M17" s="38">
        <f t="shared" si="0"/>
        <v>0</v>
      </c>
      <c r="N17" s="38"/>
      <c r="O17" s="36"/>
      <c r="P17" s="38"/>
      <c r="Q17" s="38">
        <f t="shared" si="1"/>
        <v>0</v>
      </c>
    </row>
    <row r="18" spans="1:17" x14ac:dyDescent="0.25">
      <c r="A18" s="2" t="s">
        <v>17</v>
      </c>
      <c r="B18" s="4" t="s">
        <v>93</v>
      </c>
      <c r="C18" s="2" t="s">
        <v>48</v>
      </c>
      <c r="D18" s="3" t="s">
        <v>60</v>
      </c>
      <c r="E18" s="8">
        <v>125</v>
      </c>
      <c r="F18" s="18">
        <v>25.25</v>
      </c>
      <c r="G18" s="17"/>
      <c r="H18" s="18"/>
      <c r="I18" s="29">
        <f t="shared" si="3"/>
        <v>3156.25</v>
      </c>
      <c r="J18" s="30">
        <v>25.21</v>
      </c>
      <c r="K18" s="20"/>
      <c r="L18" s="30"/>
      <c r="M18" s="30">
        <f t="shared" si="0"/>
        <v>3151.25</v>
      </c>
      <c r="N18" s="33">
        <v>34</v>
      </c>
      <c r="O18" s="26"/>
      <c r="P18" s="33"/>
      <c r="Q18" s="33">
        <f t="shared" si="1"/>
        <v>4250</v>
      </c>
    </row>
    <row r="19" spans="1:17" x14ac:dyDescent="0.25">
      <c r="A19" s="2" t="s">
        <v>18</v>
      </c>
      <c r="B19" s="4" t="s">
        <v>94</v>
      </c>
      <c r="C19" s="2" t="s">
        <v>48</v>
      </c>
      <c r="D19" s="3" t="s">
        <v>61</v>
      </c>
      <c r="E19" s="8">
        <v>248</v>
      </c>
      <c r="F19" s="18">
        <v>7.95</v>
      </c>
      <c r="G19" s="17"/>
      <c r="H19" s="18"/>
      <c r="I19" s="29">
        <f t="shared" si="3"/>
        <v>1971.6000000000001</v>
      </c>
      <c r="J19" s="30">
        <v>12.18</v>
      </c>
      <c r="K19" s="20"/>
      <c r="L19" s="30"/>
      <c r="M19" s="30">
        <f t="shared" si="0"/>
        <v>3020.64</v>
      </c>
      <c r="N19" s="33">
        <v>15.5</v>
      </c>
      <c r="O19" s="26"/>
      <c r="P19" s="33"/>
      <c r="Q19" s="33">
        <f t="shared" si="1"/>
        <v>3844</v>
      </c>
    </row>
    <row r="20" spans="1:17" x14ac:dyDescent="0.25">
      <c r="A20" s="2" t="s">
        <v>19</v>
      </c>
      <c r="B20" s="4" t="s">
        <v>95</v>
      </c>
      <c r="C20" s="2" t="s">
        <v>48</v>
      </c>
      <c r="D20" s="5" t="s">
        <v>62</v>
      </c>
      <c r="E20" s="8">
        <v>561</v>
      </c>
      <c r="F20" s="18">
        <v>6.1</v>
      </c>
      <c r="G20" s="17"/>
      <c r="H20" s="18"/>
      <c r="I20" s="29">
        <f t="shared" si="3"/>
        <v>3422.1</v>
      </c>
      <c r="J20" s="30"/>
      <c r="K20" s="20" t="s">
        <v>153</v>
      </c>
      <c r="L20" s="30">
        <v>11.22</v>
      </c>
      <c r="M20" s="30">
        <f>((L20/2)*E20)</f>
        <v>3147.21</v>
      </c>
      <c r="N20" s="33">
        <v>6.5</v>
      </c>
      <c r="O20" s="26"/>
      <c r="P20" s="33"/>
      <c r="Q20" s="33">
        <f t="shared" si="1"/>
        <v>3646.5</v>
      </c>
    </row>
    <row r="21" spans="1:17" x14ac:dyDescent="0.25">
      <c r="A21" s="2" t="s">
        <v>20</v>
      </c>
      <c r="B21" s="4" t="s">
        <v>96</v>
      </c>
      <c r="C21" s="3" t="s">
        <v>50</v>
      </c>
      <c r="D21" s="3" t="s">
        <v>63</v>
      </c>
      <c r="E21" s="8">
        <v>52</v>
      </c>
      <c r="F21" s="18">
        <v>17.95</v>
      </c>
      <c r="G21" s="17"/>
      <c r="H21" s="18"/>
      <c r="I21" s="29">
        <f t="shared" si="3"/>
        <v>933.4</v>
      </c>
      <c r="J21" s="30">
        <v>24.72</v>
      </c>
      <c r="K21" s="20"/>
      <c r="L21" s="30"/>
      <c r="M21" s="30">
        <f t="shared" si="0"/>
        <v>1285.44</v>
      </c>
      <c r="N21" s="33">
        <v>20.5</v>
      </c>
      <c r="O21" s="26"/>
      <c r="P21" s="33"/>
      <c r="Q21" s="33">
        <f t="shared" si="1"/>
        <v>1066</v>
      </c>
    </row>
    <row r="22" spans="1:17" x14ac:dyDescent="0.25">
      <c r="A22" s="2" t="s">
        <v>21</v>
      </c>
      <c r="B22" s="4" t="s">
        <v>97</v>
      </c>
      <c r="C22" s="3" t="s">
        <v>51</v>
      </c>
      <c r="D22" s="3" t="s">
        <v>64</v>
      </c>
      <c r="E22" s="8">
        <v>404</v>
      </c>
      <c r="F22" s="18">
        <v>24.15</v>
      </c>
      <c r="G22" s="17"/>
      <c r="H22" s="18"/>
      <c r="I22" s="29">
        <f t="shared" si="3"/>
        <v>9756.5999999999985</v>
      </c>
      <c r="J22" s="30">
        <v>22.61</v>
      </c>
      <c r="K22" s="20"/>
      <c r="L22" s="30"/>
      <c r="M22" s="30">
        <f t="shared" si="0"/>
        <v>9134.44</v>
      </c>
      <c r="N22" s="33">
        <v>32</v>
      </c>
      <c r="O22" s="26"/>
      <c r="P22" s="33"/>
      <c r="Q22" s="33">
        <f t="shared" si="1"/>
        <v>12928</v>
      </c>
    </row>
    <row r="23" spans="1:17" x14ac:dyDescent="0.25">
      <c r="A23" s="2" t="s">
        <v>22</v>
      </c>
      <c r="B23" s="4" t="s">
        <v>98</v>
      </c>
      <c r="C23" s="3" t="s">
        <v>51</v>
      </c>
      <c r="D23" s="3" t="s">
        <v>64</v>
      </c>
      <c r="E23" s="8">
        <v>573</v>
      </c>
      <c r="F23" s="18">
        <v>21.95</v>
      </c>
      <c r="G23" s="17"/>
      <c r="H23" s="18"/>
      <c r="I23" s="29">
        <f t="shared" si="3"/>
        <v>12577.35</v>
      </c>
      <c r="J23" s="30">
        <v>24.61</v>
      </c>
      <c r="K23" s="20"/>
      <c r="L23" s="30"/>
      <c r="M23" s="30">
        <f t="shared" si="0"/>
        <v>14101.529999999999</v>
      </c>
      <c r="N23" s="33">
        <v>30</v>
      </c>
      <c r="O23" s="26"/>
      <c r="P23" s="33"/>
      <c r="Q23" s="33">
        <f t="shared" si="1"/>
        <v>17190</v>
      </c>
    </row>
    <row r="24" spans="1:17" x14ac:dyDescent="0.25">
      <c r="A24" s="2" t="s">
        <v>23</v>
      </c>
      <c r="B24" s="4" t="s">
        <v>99</v>
      </c>
      <c r="C24" s="2" t="s">
        <v>48</v>
      </c>
      <c r="D24" s="3" t="s">
        <v>65</v>
      </c>
      <c r="E24" s="8">
        <v>263</v>
      </c>
      <c r="F24" s="18">
        <v>13.25</v>
      </c>
      <c r="G24" s="17"/>
      <c r="H24" s="18"/>
      <c r="I24" s="29">
        <f t="shared" si="3"/>
        <v>3484.75</v>
      </c>
      <c r="J24" s="30">
        <v>14.34</v>
      </c>
      <c r="K24" s="20"/>
      <c r="L24" s="30"/>
      <c r="M24" s="30">
        <f t="shared" si="0"/>
        <v>3771.42</v>
      </c>
      <c r="N24" s="33">
        <v>22.25</v>
      </c>
      <c r="O24" s="26"/>
      <c r="P24" s="33"/>
      <c r="Q24" s="33">
        <f t="shared" si="1"/>
        <v>5851.75</v>
      </c>
    </row>
    <row r="25" spans="1:17" x14ac:dyDescent="0.25">
      <c r="A25" s="2" t="s">
        <v>24</v>
      </c>
      <c r="B25" s="4" t="s">
        <v>100</v>
      </c>
      <c r="C25" s="2" t="s">
        <v>48</v>
      </c>
      <c r="D25" s="3" t="s">
        <v>66</v>
      </c>
      <c r="E25" s="8">
        <v>272</v>
      </c>
      <c r="F25" s="18">
        <v>21.95</v>
      </c>
      <c r="G25" s="17"/>
      <c r="H25" s="18"/>
      <c r="I25" s="29">
        <f t="shared" si="3"/>
        <v>5970.4</v>
      </c>
      <c r="J25" s="30">
        <v>27.28</v>
      </c>
      <c r="K25" s="20"/>
      <c r="L25" s="30"/>
      <c r="M25" s="30">
        <f t="shared" si="0"/>
        <v>7420.16</v>
      </c>
      <c r="N25" s="33">
        <v>21</v>
      </c>
      <c r="O25" s="26"/>
      <c r="P25" s="33"/>
      <c r="Q25" s="33">
        <f t="shared" si="1"/>
        <v>5712</v>
      </c>
    </row>
    <row r="26" spans="1:17" x14ac:dyDescent="0.25">
      <c r="A26" s="7" t="s">
        <v>131</v>
      </c>
      <c r="B26" s="9" t="s">
        <v>137</v>
      </c>
      <c r="C26" s="2" t="s">
        <v>48</v>
      </c>
      <c r="D26" s="3" t="s">
        <v>72</v>
      </c>
      <c r="E26" s="8">
        <v>0</v>
      </c>
      <c r="F26" s="35"/>
      <c r="G26" s="36"/>
      <c r="H26" s="37"/>
      <c r="I26" s="38">
        <f t="shared" si="3"/>
        <v>0</v>
      </c>
      <c r="J26" s="38"/>
      <c r="K26" s="36"/>
      <c r="L26" s="38"/>
      <c r="M26" s="38">
        <f t="shared" si="0"/>
        <v>0</v>
      </c>
      <c r="N26" s="38"/>
      <c r="O26" s="36"/>
      <c r="P26" s="38"/>
      <c r="Q26" s="38">
        <f t="shared" si="1"/>
        <v>0</v>
      </c>
    </row>
    <row r="27" spans="1:17" x14ac:dyDescent="0.25">
      <c r="A27" s="2" t="s">
        <v>25</v>
      </c>
      <c r="B27" s="4" t="s">
        <v>101</v>
      </c>
      <c r="C27" s="2" t="s">
        <v>48</v>
      </c>
      <c r="D27" s="3" t="s">
        <v>67</v>
      </c>
      <c r="E27" s="8">
        <v>125</v>
      </c>
      <c r="F27" s="18">
        <v>18.68</v>
      </c>
      <c r="G27" s="17"/>
      <c r="H27" s="18"/>
      <c r="I27" s="29">
        <f t="shared" si="3"/>
        <v>2335</v>
      </c>
      <c r="J27" s="30">
        <v>17.510000000000002</v>
      </c>
      <c r="K27" s="20"/>
      <c r="L27" s="30"/>
      <c r="M27" s="30">
        <f t="shared" si="0"/>
        <v>2188.75</v>
      </c>
      <c r="N27" s="33">
        <v>20.5</v>
      </c>
      <c r="O27" s="26"/>
      <c r="P27" s="33"/>
      <c r="Q27" s="33">
        <f t="shared" si="1"/>
        <v>2562.5</v>
      </c>
    </row>
    <row r="28" spans="1:17" x14ac:dyDescent="0.25">
      <c r="A28" s="2" t="s">
        <v>27</v>
      </c>
      <c r="B28" s="4" t="s">
        <v>103</v>
      </c>
      <c r="C28" s="2" t="s">
        <v>48</v>
      </c>
      <c r="D28" s="3" t="s">
        <v>60</v>
      </c>
      <c r="E28" s="8">
        <v>405</v>
      </c>
      <c r="F28" s="18">
        <v>13.09</v>
      </c>
      <c r="G28" s="17"/>
      <c r="H28" s="18"/>
      <c r="I28" s="29">
        <f t="shared" si="3"/>
        <v>5301.45</v>
      </c>
      <c r="J28" s="30">
        <v>13.11</v>
      </c>
      <c r="K28" s="20"/>
      <c r="L28" s="30"/>
      <c r="M28" s="30">
        <f t="shared" si="0"/>
        <v>5309.55</v>
      </c>
      <c r="N28" s="33">
        <v>16.5</v>
      </c>
      <c r="O28" s="26"/>
      <c r="P28" s="33"/>
      <c r="Q28" s="33">
        <f t="shared" si="1"/>
        <v>6682.5</v>
      </c>
    </row>
    <row r="29" spans="1:17" x14ac:dyDescent="0.25">
      <c r="A29" s="2" t="s">
        <v>26</v>
      </c>
      <c r="B29" s="4" t="s">
        <v>102</v>
      </c>
      <c r="C29" s="2" t="s">
        <v>48</v>
      </c>
      <c r="D29" s="3" t="s">
        <v>68</v>
      </c>
      <c r="E29" s="8">
        <v>15</v>
      </c>
      <c r="F29" s="18">
        <v>21.23</v>
      </c>
      <c r="G29" s="17"/>
      <c r="H29" s="18"/>
      <c r="I29" s="29">
        <f t="shared" si="3"/>
        <v>318.45</v>
      </c>
      <c r="J29" s="30">
        <v>22.93</v>
      </c>
      <c r="K29" s="20"/>
      <c r="L29" s="30"/>
      <c r="M29" s="30">
        <f t="shared" si="0"/>
        <v>343.95</v>
      </c>
      <c r="N29" s="33">
        <v>27.5</v>
      </c>
      <c r="O29" s="26"/>
      <c r="P29" s="33"/>
      <c r="Q29" s="33">
        <f t="shared" si="1"/>
        <v>412.5</v>
      </c>
    </row>
    <row r="30" spans="1:17" x14ac:dyDescent="0.25">
      <c r="A30" s="2" t="s">
        <v>28</v>
      </c>
      <c r="B30" s="4" t="s">
        <v>104</v>
      </c>
      <c r="C30" s="2" t="s">
        <v>48</v>
      </c>
      <c r="D30" s="3" t="s">
        <v>60</v>
      </c>
      <c r="E30" s="8">
        <v>85</v>
      </c>
      <c r="F30" s="18">
        <v>12.49</v>
      </c>
      <c r="G30" s="17"/>
      <c r="H30" s="18"/>
      <c r="I30" s="29">
        <f t="shared" si="3"/>
        <v>1061.6500000000001</v>
      </c>
      <c r="J30" s="30">
        <v>13.06</v>
      </c>
      <c r="K30" s="20"/>
      <c r="L30" s="30"/>
      <c r="M30" s="30">
        <f t="shared" si="0"/>
        <v>1110.1000000000001</v>
      </c>
      <c r="N30" s="33">
        <v>20.75</v>
      </c>
      <c r="O30" s="26"/>
      <c r="P30" s="33"/>
      <c r="Q30" s="33">
        <f t="shared" si="1"/>
        <v>1763.75</v>
      </c>
    </row>
    <row r="31" spans="1:17" x14ac:dyDescent="0.25">
      <c r="A31" s="2" t="s">
        <v>32</v>
      </c>
      <c r="B31" s="4" t="s">
        <v>108</v>
      </c>
      <c r="C31" s="2" t="s">
        <v>48</v>
      </c>
      <c r="D31" s="3" t="s">
        <v>60</v>
      </c>
      <c r="E31" s="8">
        <v>403</v>
      </c>
      <c r="F31" s="16">
        <v>18.850000000000001</v>
      </c>
      <c r="G31" s="17"/>
      <c r="H31" s="18"/>
      <c r="I31" s="29">
        <f t="shared" si="3"/>
        <v>7596.55</v>
      </c>
      <c r="J31" s="30">
        <v>22.69</v>
      </c>
      <c r="K31" s="20"/>
      <c r="L31" s="30"/>
      <c r="M31" s="30">
        <f t="shared" si="0"/>
        <v>9144.07</v>
      </c>
      <c r="N31" s="33">
        <v>35</v>
      </c>
      <c r="O31" s="26"/>
      <c r="P31" s="33"/>
      <c r="Q31" s="33">
        <f t="shared" si="1"/>
        <v>14105</v>
      </c>
    </row>
    <row r="32" spans="1:17" x14ac:dyDescent="0.25">
      <c r="A32" s="2" t="s">
        <v>29</v>
      </c>
      <c r="B32" s="4" t="s">
        <v>105</v>
      </c>
      <c r="C32" s="2" t="s">
        <v>48</v>
      </c>
      <c r="D32" s="3" t="s">
        <v>69</v>
      </c>
      <c r="E32" s="8">
        <v>70</v>
      </c>
      <c r="F32" s="16">
        <v>16.989999999999998</v>
      </c>
      <c r="G32" s="17"/>
      <c r="H32" s="18"/>
      <c r="I32" s="29">
        <f t="shared" si="3"/>
        <v>1189.3</v>
      </c>
      <c r="J32" s="30">
        <v>16.55</v>
      </c>
      <c r="K32" s="20"/>
      <c r="L32" s="30"/>
      <c r="M32" s="30">
        <f t="shared" si="0"/>
        <v>1158.5</v>
      </c>
      <c r="N32" s="33">
        <v>18.5</v>
      </c>
      <c r="O32" s="26"/>
      <c r="P32" s="33"/>
      <c r="Q32" s="33">
        <f t="shared" si="1"/>
        <v>1295</v>
      </c>
    </row>
    <row r="33" spans="1:17" x14ac:dyDescent="0.25">
      <c r="A33" s="2" t="s">
        <v>30</v>
      </c>
      <c r="B33" s="4" t="s">
        <v>106</v>
      </c>
      <c r="C33" s="2" t="s">
        <v>48</v>
      </c>
      <c r="D33" s="3" t="s">
        <v>70</v>
      </c>
      <c r="E33" s="8">
        <v>13</v>
      </c>
      <c r="F33" s="16">
        <v>5.89</v>
      </c>
      <c r="G33" s="17"/>
      <c r="H33" s="18"/>
      <c r="I33" s="29">
        <f t="shared" si="3"/>
        <v>76.569999999999993</v>
      </c>
      <c r="J33" s="30">
        <v>10.5</v>
      </c>
      <c r="K33" s="20"/>
      <c r="L33" s="30"/>
      <c r="M33" s="30">
        <f t="shared" si="0"/>
        <v>136.5</v>
      </c>
      <c r="N33" s="33">
        <v>13.5</v>
      </c>
      <c r="O33" s="26"/>
      <c r="P33" s="33"/>
      <c r="Q33" s="33">
        <f t="shared" si="1"/>
        <v>175.5</v>
      </c>
    </row>
    <row r="34" spans="1:17" x14ac:dyDescent="0.25">
      <c r="A34" s="2" t="s">
        <v>31</v>
      </c>
      <c r="B34" s="4" t="s">
        <v>107</v>
      </c>
      <c r="C34" s="3" t="s">
        <v>50</v>
      </c>
      <c r="D34" s="3" t="s">
        <v>52</v>
      </c>
      <c r="E34" s="8">
        <v>221</v>
      </c>
      <c r="F34" s="16"/>
      <c r="G34" s="17" t="s">
        <v>145</v>
      </c>
      <c r="H34" s="18">
        <v>16.45</v>
      </c>
      <c r="I34" s="18">
        <f>((H34/138)*113)*E34</f>
        <v>2976.8539855072463</v>
      </c>
      <c r="J34" s="30">
        <v>22.27</v>
      </c>
      <c r="K34" s="20"/>
      <c r="L34" s="30"/>
      <c r="M34" s="30">
        <f t="shared" si="0"/>
        <v>4921.67</v>
      </c>
      <c r="N34" s="33">
        <v>24.75</v>
      </c>
      <c r="O34" s="26"/>
      <c r="P34" s="33"/>
      <c r="Q34" s="33">
        <f t="shared" si="1"/>
        <v>5469.75</v>
      </c>
    </row>
    <row r="35" spans="1:17" x14ac:dyDescent="0.25">
      <c r="A35" s="2" t="s">
        <v>124</v>
      </c>
      <c r="B35" s="4" t="s">
        <v>126</v>
      </c>
      <c r="C35" s="2" t="s">
        <v>48</v>
      </c>
      <c r="D35" s="3" t="s">
        <v>127</v>
      </c>
      <c r="E35" s="8">
        <v>0</v>
      </c>
      <c r="F35" s="35"/>
      <c r="G35" s="36"/>
      <c r="H35" s="37"/>
      <c r="I35" s="38">
        <f t="shared" si="3"/>
        <v>0</v>
      </c>
      <c r="J35" s="38"/>
      <c r="K35" s="36"/>
      <c r="L35" s="38"/>
      <c r="M35" s="38">
        <f t="shared" si="0"/>
        <v>0</v>
      </c>
      <c r="N35" s="38"/>
      <c r="O35" s="36"/>
      <c r="P35" s="38"/>
      <c r="Q35" s="38">
        <f t="shared" si="1"/>
        <v>0</v>
      </c>
    </row>
    <row r="36" spans="1:17" x14ac:dyDescent="0.25">
      <c r="A36" s="2" t="s">
        <v>33</v>
      </c>
      <c r="B36" s="4" t="s">
        <v>109</v>
      </c>
      <c r="C36" s="2" t="s">
        <v>48</v>
      </c>
      <c r="D36" s="3" t="s">
        <v>71</v>
      </c>
      <c r="E36" s="8">
        <v>138</v>
      </c>
      <c r="F36" s="16">
        <v>21.95</v>
      </c>
      <c r="G36" s="17" t="s">
        <v>146</v>
      </c>
      <c r="H36" s="18">
        <v>21.95</v>
      </c>
      <c r="I36" s="40">
        <f t="shared" si="3"/>
        <v>3029.1</v>
      </c>
      <c r="J36" s="30">
        <v>21.05</v>
      </c>
      <c r="K36" s="20"/>
      <c r="L36" s="30"/>
      <c r="M36" s="30">
        <f t="shared" si="0"/>
        <v>2904.9</v>
      </c>
      <c r="N36" s="33">
        <v>23.95</v>
      </c>
      <c r="O36" s="26"/>
      <c r="P36" s="33"/>
      <c r="Q36" s="33">
        <f t="shared" si="1"/>
        <v>3305.1</v>
      </c>
    </row>
    <row r="37" spans="1:17" x14ac:dyDescent="0.25">
      <c r="A37" s="7" t="s">
        <v>132</v>
      </c>
      <c r="B37" s="9" t="s">
        <v>138</v>
      </c>
      <c r="C37" s="2" t="s">
        <v>48</v>
      </c>
      <c r="D37" s="3" t="s">
        <v>72</v>
      </c>
      <c r="E37" s="7">
        <v>0</v>
      </c>
      <c r="F37" s="35"/>
      <c r="G37" s="36"/>
      <c r="H37" s="37"/>
      <c r="I37" s="38">
        <f t="shared" si="3"/>
        <v>0</v>
      </c>
      <c r="J37" s="38"/>
      <c r="K37" s="36"/>
      <c r="L37" s="38"/>
      <c r="M37" s="38">
        <f t="shared" si="0"/>
        <v>0</v>
      </c>
      <c r="N37" s="38"/>
      <c r="O37" s="36"/>
      <c r="P37" s="38"/>
      <c r="Q37" s="38">
        <f t="shared" si="1"/>
        <v>0</v>
      </c>
    </row>
    <row r="38" spans="1:17" x14ac:dyDescent="0.25">
      <c r="A38" s="2" t="s">
        <v>34</v>
      </c>
      <c r="B38" s="4" t="s">
        <v>110</v>
      </c>
      <c r="C38" s="2" t="s">
        <v>48</v>
      </c>
      <c r="D38" s="3" t="s">
        <v>72</v>
      </c>
      <c r="E38" s="8">
        <v>26</v>
      </c>
      <c r="F38" s="16">
        <v>29.95</v>
      </c>
      <c r="G38" s="17"/>
      <c r="H38" s="18"/>
      <c r="I38" s="29">
        <f t="shared" si="3"/>
        <v>778.69999999999993</v>
      </c>
      <c r="J38" s="30">
        <v>24.14</v>
      </c>
      <c r="K38" s="20"/>
      <c r="L38" s="30"/>
      <c r="M38" s="30">
        <f t="shared" si="0"/>
        <v>627.64</v>
      </c>
      <c r="N38" s="33">
        <v>33.5</v>
      </c>
      <c r="O38" s="26"/>
      <c r="P38" s="33"/>
      <c r="Q38" s="33">
        <f t="shared" si="1"/>
        <v>871</v>
      </c>
    </row>
    <row r="39" spans="1:17" x14ac:dyDescent="0.25">
      <c r="A39" s="2" t="s">
        <v>36</v>
      </c>
      <c r="B39" s="4" t="s">
        <v>112</v>
      </c>
      <c r="C39" s="2" t="s">
        <v>48</v>
      </c>
      <c r="D39" s="3" t="s">
        <v>74</v>
      </c>
      <c r="E39" s="8">
        <v>25</v>
      </c>
      <c r="F39" s="16">
        <v>18.45</v>
      </c>
      <c r="G39" s="17"/>
      <c r="H39" s="18"/>
      <c r="I39" s="29">
        <f t="shared" si="3"/>
        <v>461.25</v>
      </c>
      <c r="J39" s="30">
        <v>18.010000000000002</v>
      </c>
      <c r="K39" s="20"/>
      <c r="L39" s="30"/>
      <c r="M39" s="30">
        <f t="shared" si="0"/>
        <v>450.25000000000006</v>
      </c>
      <c r="N39" s="33">
        <v>19.25</v>
      </c>
      <c r="O39" s="26"/>
      <c r="P39" s="33"/>
      <c r="Q39" s="33">
        <f t="shared" si="1"/>
        <v>481.25</v>
      </c>
    </row>
    <row r="40" spans="1:17" x14ac:dyDescent="0.25">
      <c r="A40" s="2" t="s">
        <v>35</v>
      </c>
      <c r="B40" s="4" t="s">
        <v>111</v>
      </c>
      <c r="C40" s="2" t="s">
        <v>48</v>
      </c>
      <c r="D40" s="3" t="s">
        <v>73</v>
      </c>
      <c r="E40" s="8">
        <v>41</v>
      </c>
      <c r="F40" s="16"/>
      <c r="G40" s="17" t="s">
        <v>74</v>
      </c>
      <c r="H40" s="18">
        <v>20.95</v>
      </c>
      <c r="I40" s="29">
        <f>((H40/25)*11)*E40</f>
        <v>377.93799999999999</v>
      </c>
      <c r="J40" s="30">
        <v>21.01</v>
      </c>
      <c r="K40" s="20"/>
      <c r="L40" s="30"/>
      <c r="M40" s="30">
        <f t="shared" si="0"/>
        <v>861.41000000000008</v>
      </c>
      <c r="N40" s="33">
        <v>21</v>
      </c>
      <c r="O40" s="26"/>
      <c r="P40" s="33"/>
      <c r="Q40" s="33">
        <f t="shared" si="1"/>
        <v>861</v>
      </c>
    </row>
    <row r="41" spans="1:17" x14ac:dyDescent="0.25">
      <c r="A41" s="2" t="s">
        <v>37</v>
      </c>
      <c r="B41" s="4" t="s">
        <v>113</v>
      </c>
      <c r="C41" s="2" t="s">
        <v>48</v>
      </c>
      <c r="D41" s="3" t="s">
        <v>74</v>
      </c>
      <c r="E41" s="8">
        <v>26</v>
      </c>
      <c r="F41" s="16">
        <v>23.25</v>
      </c>
      <c r="G41" s="17"/>
      <c r="H41" s="18"/>
      <c r="I41" s="29">
        <f t="shared" si="3"/>
        <v>604.5</v>
      </c>
      <c r="J41" s="30">
        <v>24.21</v>
      </c>
      <c r="K41" s="20"/>
      <c r="L41" s="30"/>
      <c r="M41" s="30">
        <f t="shared" si="0"/>
        <v>629.46</v>
      </c>
      <c r="N41" s="33">
        <v>32.75</v>
      </c>
      <c r="O41" s="26"/>
      <c r="P41" s="33"/>
      <c r="Q41" s="33">
        <f t="shared" si="1"/>
        <v>851.5</v>
      </c>
    </row>
    <row r="42" spans="1:17" x14ac:dyDescent="0.25">
      <c r="A42" s="2" t="s">
        <v>38</v>
      </c>
      <c r="B42" s="4" t="s">
        <v>114</v>
      </c>
      <c r="C42" s="2" t="s">
        <v>48</v>
      </c>
      <c r="D42" s="3" t="s">
        <v>65</v>
      </c>
      <c r="E42" s="8">
        <v>447</v>
      </c>
      <c r="F42" s="16">
        <v>13.95</v>
      </c>
      <c r="G42" s="17"/>
      <c r="H42" s="18"/>
      <c r="I42" s="29">
        <f t="shared" si="3"/>
        <v>6235.65</v>
      </c>
      <c r="J42" s="30">
        <v>14.71</v>
      </c>
      <c r="K42" s="20"/>
      <c r="L42" s="30"/>
      <c r="M42" s="30">
        <f t="shared" si="0"/>
        <v>6575.3700000000008</v>
      </c>
      <c r="N42" s="33">
        <v>18</v>
      </c>
      <c r="O42" s="26"/>
      <c r="P42" s="33"/>
      <c r="Q42" s="33">
        <f t="shared" si="1"/>
        <v>8046</v>
      </c>
    </row>
    <row r="43" spans="1:17" x14ac:dyDescent="0.25">
      <c r="A43" s="2" t="s">
        <v>125</v>
      </c>
      <c r="B43" s="4" t="s">
        <v>128</v>
      </c>
      <c r="C43" s="2" t="s">
        <v>48</v>
      </c>
      <c r="D43" s="3" t="s">
        <v>129</v>
      </c>
      <c r="E43" s="8">
        <v>0</v>
      </c>
      <c r="F43" s="35"/>
      <c r="G43" s="36"/>
      <c r="H43" s="37"/>
      <c r="I43" s="38">
        <f t="shared" si="3"/>
        <v>0</v>
      </c>
      <c r="J43" s="38"/>
      <c r="K43" s="36"/>
      <c r="L43" s="38"/>
      <c r="M43" s="38">
        <f t="shared" si="0"/>
        <v>0</v>
      </c>
      <c r="N43" s="38"/>
      <c r="O43" s="36"/>
      <c r="P43" s="38"/>
      <c r="Q43" s="38">
        <f t="shared" si="1"/>
        <v>0</v>
      </c>
    </row>
    <row r="44" spans="1:17" x14ac:dyDescent="0.25">
      <c r="A44" s="2" t="s">
        <v>39</v>
      </c>
      <c r="B44" s="4" t="s">
        <v>115</v>
      </c>
      <c r="C44" s="2" t="s">
        <v>48</v>
      </c>
      <c r="D44" s="3" t="s">
        <v>75</v>
      </c>
      <c r="E44" s="8">
        <v>45</v>
      </c>
      <c r="F44" s="16">
        <v>14.75</v>
      </c>
      <c r="G44" s="17"/>
      <c r="H44" s="18"/>
      <c r="I44" s="29">
        <f t="shared" si="3"/>
        <v>663.75</v>
      </c>
      <c r="J44" s="30">
        <v>14.6</v>
      </c>
      <c r="K44" s="20"/>
      <c r="L44" s="30"/>
      <c r="M44" s="30">
        <f t="shared" si="0"/>
        <v>657</v>
      </c>
      <c r="N44" s="33">
        <v>20.5</v>
      </c>
      <c r="O44" s="26"/>
      <c r="P44" s="33"/>
      <c r="Q44" s="33">
        <f t="shared" si="1"/>
        <v>922.5</v>
      </c>
    </row>
    <row r="45" spans="1:17" x14ac:dyDescent="0.25">
      <c r="A45" s="2" t="s">
        <v>40</v>
      </c>
      <c r="B45" s="4" t="s">
        <v>116</v>
      </c>
      <c r="C45" s="2" t="s">
        <v>48</v>
      </c>
      <c r="D45" s="3" t="s">
        <v>54</v>
      </c>
      <c r="E45" s="8">
        <v>790</v>
      </c>
      <c r="F45" s="16">
        <v>26.95</v>
      </c>
      <c r="G45" s="17"/>
      <c r="H45" s="18"/>
      <c r="I45" s="29">
        <f t="shared" si="3"/>
        <v>21290.5</v>
      </c>
      <c r="J45" s="30">
        <v>22.23</v>
      </c>
      <c r="K45" s="20"/>
      <c r="L45" s="30"/>
      <c r="M45" s="30">
        <f t="shared" si="0"/>
        <v>17561.7</v>
      </c>
      <c r="N45" s="33">
        <v>26</v>
      </c>
      <c r="O45" s="26"/>
      <c r="P45" s="33"/>
      <c r="Q45" s="33">
        <f t="shared" si="1"/>
        <v>20540</v>
      </c>
    </row>
    <row r="46" spans="1:17" x14ac:dyDescent="0.25">
      <c r="A46" s="2" t="s">
        <v>41</v>
      </c>
      <c r="B46" s="4" t="s">
        <v>117</v>
      </c>
      <c r="C46" s="2" t="s">
        <v>48</v>
      </c>
      <c r="D46" s="3" t="s">
        <v>76</v>
      </c>
      <c r="E46" s="8">
        <v>33</v>
      </c>
      <c r="F46" s="16">
        <v>14.09</v>
      </c>
      <c r="G46" s="17"/>
      <c r="H46" s="18"/>
      <c r="I46" s="29">
        <f t="shared" si="3"/>
        <v>464.96999999999997</v>
      </c>
      <c r="J46" s="30">
        <v>14.18</v>
      </c>
      <c r="K46" s="20"/>
      <c r="L46" s="30"/>
      <c r="M46" s="30">
        <f t="shared" si="0"/>
        <v>467.94</v>
      </c>
      <c r="N46" s="33">
        <v>18.25</v>
      </c>
      <c r="O46" s="26"/>
      <c r="P46" s="33"/>
      <c r="Q46" s="33">
        <f t="shared" si="1"/>
        <v>602.25</v>
      </c>
    </row>
    <row r="47" spans="1:17" x14ac:dyDescent="0.25">
      <c r="A47" s="7" t="s">
        <v>133</v>
      </c>
      <c r="B47" s="9" t="s">
        <v>139</v>
      </c>
      <c r="C47" s="2" t="s">
        <v>48</v>
      </c>
      <c r="D47" s="3" t="s">
        <v>141</v>
      </c>
      <c r="E47" s="8">
        <v>240</v>
      </c>
      <c r="F47" s="16"/>
      <c r="G47" s="17" t="s">
        <v>147</v>
      </c>
      <c r="H47" s="18">
        <v>19.95</v>
      </c>
      <c r="I47" s="29">
        <f>((H47/20)*12)*E47</f>
        <v>2872.7999999999997</v>
      </c>
      <c r="J47" s="30"/>
      <c r="K47" s="20" t="s">
        <v>154</v>
      </c>
      <c r="L47" s="30">
        <v>34.14</v>
      </c>
      <c r="M47" s="30">
        <f>((L47/16)*12)*E47</f>
        <v>6145.2</v>
      </c>
      <c r="N47" s="33">
        <v>35</v>
      </c>
      <c r="O47" s="26"/>
      <c r="P47" s="33"/>
      <c r="Q47" s="33">
        <f t="shared" si="1"/>
        <v>8400</v>
      </c>
    </row>
    <row r="48" spans="1:17" x14ac:dyDescent="0.25">
      <c r="A48" s="2" t="s">
        <v>42</v>
      </c>
      <c r="B48" s="4" t="s">
        <v>118</v>
      </c>
      <c r="C48" s="2" t="s">
        <v>48</v>
      </c>
      <c r="D48" s="3" t="s">
        <v>69</v>
      </c>
      <c r="E48" s="8">
        <v>1121</v>
      </c>
      <c r="F48" s="16">
        <v>17.45</v>
      </c>
      <c r="G48" s="17"/>
      <c r="H48" s="18"/>
      <c r="I48" s="29">
        <f t="shared" si="3"/>
        <v>19561.45</v>
      </c>
      <c r="J48" s="30">
        <v>27.49</v>
      </c>
      <c r="K48" s="20"/>
      <c r="L48" s="30"/>
      <c r="M48" s="30">
        <f t="shared" si="0"/>
        <v>30816.289999999997</v>
      </c>
      <c r="N48" s="33">
        <v>26.5</v>
      </c>
      <c r="O48" s="26"/>
      <c r="P48" s="33"/>
      <c r="Q48" s="33">
        <f t="shared" si="1"/>
        <v>29706.5</v>
      </c>
    </row>
    <row r="49" spans="1:17" x14ac:dyDescent="0.25">
      <c r="A49" s="7" t="s">
        <v>134</v>
      </c>
      <c r="B49" s="9" t="s">
        <v>140</v>
      </c>
      <c r="C49" s="2" t="s">
        <v>48</v>
      </c>
      <c r="D49" s="3" t="s">
        <v>72</v>
      </c>
      <c r="E49" s="8">
        <v>0</v>
      </c>
      <c r="F49" s="35"/>
      <c r="G49" s="36"/>
      <c r="H49" s="37"/>
      <c r="I49" s="38">
        <f t="shared" si="3"/>
        <v>0</v>
      </c>
      <c r="J49" s="38"/>
      <c r="K49" s="36"/>
      <c r="L49" s="38"/>
      <c r="M49" s="38">
        <f t="shared" si="0"/>
        <v>0</v>
      </c>
      <c r="N49" s="38"/>
      <c r="O49" s="36"/>
      <c r="P49" s="38"/>
      <c r="Q49" s="38">
        <f t="shared" si="1"/>
        <v>0</v>
      </c>
    </row>
    <row r="50" spans="1:17" x14ac:dyDescent="0.25">
      <c r="A50" s="2" t="s">
        <v>43</v>
      </c>
      <c r="B50" s="4" t="s">
        <v>119</v>
      </c>
      <c r="C50" s="2" t="s">
        <v>48</v>
      </c>
      <c r="D50" s="3" t="s">
        <v>72</v>
      </c>
      <c r="E50" s="8">
        <v>170</v>
      </c>
      <c r="F50" s="16">
        <v>9.15</v>
      </c>
      <c r="G50" s="17"/>
      <c r="H50" s="18"/>
      <c r="I50" s="29">
        <f t="shared" si="3"/>
        <v>1555.5</v>
      </c>
      <c r="J50" s="30">
        <v>10.3</v>
      </c>
      <c r="K50" s="20"/>
      <c r="L50" s="30"/>
      <c r="M50" s="30">
        <f t="shared" si="0"/>
        <v>1751.0000000000002</v>
      </c>
      <c r="N50" s="33">
        <v>23.2</v>
      </c>
      <c r="O50" s="26"/>
      <c r="P50" s="33"/>
      <c r="Q50" s="33">
        <f t="shared" si="1"/>
        <v>3944</v>
      </c>
    </row>
    <row r="51" spans="1:17" x14ac:dyDescent="0.25">
      <c r="A51" s="2" t="s">
        <v>44</v>
      </c>
      <c r="B51" s="4" t="s">
        <v>120</v>
      </c>
      <c r="C51" s="2" t="s">
        <v>48</v>
      </c>
      <c r="D51" s="3" t="s">
        <v>77</v>
      </c>
      <c r="E51" s="8">
        <v>458</v>
      </c>
      <c r="F51" s="18">
        <v>6.95</v>
      </c>
      <c r="G51" s="17"/>
      <c r="H51" s="18"/>
      <c r="I51" s="29">
        <f t="shared" si="3"/>
        <v>3183.1</v>
      </c>
      <c r="J51" s="30">
        <v>12.37</v>
      </c>
      <c r="K51" s="20"/>
      <c r="L51" s="30"/>
      <c r="M51" s="30">
        <f t="shared" si="0"/>
        <v>5665.46</v>
      </c>
      <c r="N51" s="33">
        <v>6.5</v>
      </c>
      <c r="O51" s="26"/>
      <c r="P51" s="33"/>
      <c r="Q51" s="33">
        <f t="shared" si="1"/>
        <v>2977</v>
      </c>
    </row>
    <row r="52" spans="1:17" x14ac:dyDescent="0.25">
      <c r="A52" s="2" t="s">
        <v>45</v>
      </c>
      <c r="B52" s="4" t="s">
        <v>121</v>
      </c>
      <c r="C52" s="2" t="s">
        <v>48</v>
      </c>
      <c r="D52" s="3" t="s">
        <v>78</v>
      </c>
      <c r="E52" s="8">
        <v>982</v>
      </c>
      <c r="F52" s="18">
        <v>4.76</v>
      </c>
      <c r="G52" s="17"/>
      <c r="H52" s="18"/>
      <c r="I52" s="29">
        <f t="shared" si="3"/>
        <v>4674.32</v>
      </c>
      <c r="J52" s="30">
        <v>4.88</v>
      </c>
      <c r="K52" s="20"/>
      <c r="L52" s="30"/>
      <c r="M52" s="30">
        <f t="shared" si="0"/>
        <v>4792.16</v>
      </c>
      <c r="N52" s="33">
        <v>5</v>
      </c>
      <c r="O52" s="26"/>
      <c r="P52" s="33"/>
      <c r="Q52" s="33">
        <f t="shared" si="1"/>
        <v>4910</v>
      </c>
    </row>
    <row r="53" spans="1:17" x14ac:dyDescent="0.25">
      <c r="A53" s="2" t="s">
        <v>46</v>
      </c>
      <c r="B53" s="4" t="s">
        <v>122</v>
      </c>
      <c r="C53" s="2" t="s">
        <v>48</v>
      </c>
      <c r="D53" s="3" t="s">
        <v>79</v>
      </c>
      <c r="E53" s="8">
        <v>130</v>
      </c>
      <c r="F53" s="18">
        <v>6.1</v>
      </c>
      <c r="G53" s="17"/>
      <c r="H53" s="18"/>
      <c r="I53" s="29">
        <f t="shared" si="3"/>
        <v>793</v>
      </c>
      <c r="J53" s="30">
        <v>7.68</v>
      </c>
      <c r="K53" s="20"/>
      <c r="L53" s="30"/>
      <c r="M53" s="30">
        <f t="shared" si="0"/>
        <v>998.4</v>
      </c>
      <c r="N53" s="33">
        <v>13</v>
      </c>
      <c r="O53" s="26"/>
      <c r="P53" s="33"/>
      <c r="Q53" s="33">
        <f t="shared" si="1"/>
        <v>1690</v>
      </c>
    </row>
    <row r="54" spans="1:17" x14ac:dyDescent="0.25">
      <c r="I54" s="25">
        <f>SUM(I4:I53)</f>
        <v>178958.78495652176</v>
      </c>
      <c r="M54" s="25">
        <f>SUM(M4:M53)</f>
        <v>206673.18000000002</v>
      </c>
      <c r="Q54" s="25">
        <f>SUM(Q4:Q53)</f>
        <v>238122.75</v>
      </c>
    </row>
  </sheetData>
  <sortState xmlns:xlrd2="http://schemas.microsoft.com/office/spreadsheetml/2017/richdata2" ref="A4:H53">
    <sortCondition ref="B4:B53"/>
  </sortState>
  <mergeCells count="4">
    <mergeCell ref="J2:M2"/>
    <mergeCell ref="N2:Q2"/>
    <mergeCell ref="A1:H1"/>
    <mergeCell ref="F2:I2"/>
  </mergeCells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C28A27AF9CEA40A2D9F7C9604AB908" ma:contentTypeVersion="17" ma:contentTypeDescription="Create a new document." ma:contentTypeScope="" ma:versionID="6dab0f6ce34f9b77b2f5cb8439ae106b">
  <xsd:schema xmlns:xsd="http://www.w3.org/2001/XMLSchema" xmlns:xs="http://www.w3.org/2001/XMLSchema" xmlns:p="http://schemas.microsoft.com/office/2006/metadata/properties" xmlns:ns2="bef925e8-fb5e-48f0-82fb-ba4c77b88b8a" xmlns:ns3="ecfa08b9-4104-42f2-9d34-a29ac6c0e2bc" targetNamespace="http://schemas.microsoft.com/office/2006/metadata/properties" ma:root="true" ma:fieldsID="0911f50e928480251af3c07dbd891fe1" ns2:_="" ns3:_="">
    <xsd:import namespace="bef925e8-fb5e-48f0-82fb-ba4c77b88b8a"/>
    <xsd:import namespace="ecfa08b9-4104-42f2-9d34-a29ac6c0e2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Policy_x0020_Type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25e8-fb5e-48f0-82fb-ba4c77b88b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Policy_x0020_Type" ma:index="10" nillable="true" ma:displayName="Document Type" ma:description="" ma:format="Dropdown" ma:internalName="Document_x0020_Type">
      <xsd:simpleType>
        <xsd:restriction base="dms:Choice">
          <xsd:enumeration value="Departmental Guidelines"/>
          <xsd:enumeration value="District/ Board"/>
          <xsd:enumeration value="External"/>
          <xsd:enumeration value="Superintendent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a08b9-4104-42f2-9d34-a29ac6c0e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licy_x0020_Type xmlns="bef925e8-fb5e-48f0-82fb-ba4c77b88b8a" xsi:nil="true"/>
  </documentManagement>
</p:properties>
</file>

<file path=customXml/itemProps1.xml><?xml version="1.0" encoding="utf-8"?>
<ds:datastoreItem xmlns:ds="http://schemas.openxmlformats.org/officeDocument/2006/customXml" ds:itemID="{84F43041-EE1E-40A5-A3FA-9C50A3E26CF6}"/>
</file>

<file path=customXml/itemProps2.xml><?xml version="1.0" encoding="utf-8"?>
<ds:datastoreItem xmlns:ds="http://schemas.openxmlformats.org/officeDocument/2006/customXml" ds:itemID="{7B73509F-AF4E-48C3-A04E-FCFCF5F0C104}"/>
</file>

<file path=customXml/itemProps3.xml><?xml version="1.0" encoding="utf-8"?>
<ds:datastoreItem xmlns:ds="http://schemas.openxmlformats.org/officeDocument/2006/customXml" ds:itemID="{BB8BB327-AD19-4431-A220-B2A86F860C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Babcock, Jonathan - SSC</dc:creator>
  <cp:lastModifiedBy>Babcock, Jonathan - SSC</cp:lastModifiedBy>
  <dcterms:created xsi:type="dcterms:W3CDTF">2019-07-22T19:28:17Z</dcterms:created>
  <dcterms:modified xsi:type="dcterms:W3CDTF">2019-11-18T15:15:08Z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0x010100FAC28A27AF9CEA40A2D9F7C9604AB908</vt:lpwstr>
  </property>
</Properties>
</file>