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itzpatrick\Desktop\"/>
    </mc:Choice>
  </mc:AlternateContent>
  <xr:revisionPtr revIDLastSave="0" documentId="8_{9FA984EE-C813-4558-8602-5374790148D5}" xr6:coauthVersionLast="45" xr6:coauthVersionMax="45" xr10:uidLastSave="{00000000-0000-0000-0000-000000000000}"/>
  <bookViews>
    <workbookView xWindow="-120" yWindow="-120" windowWidth="29040" windowHeight="15840" xr2:uid="{E5DB1E16-70CF-4793-9442-E1E76F3FF3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0" i="1" l="1"/>
  <c r="H58" i="1"/>
  <c r="H59" i="1"/>
  <c r="H57" i="1"/>
  <c r="M55" i="1"/>
  <c r="I55" i="1"/>
  <c r="M51" i="1"/>
  <c r="I34" i="1"/>
  <c r="M21" i="1"/>
  <c r="M20" i="1"/>
  <c r="M11" i="1"/>
  <c r="M7" i="1"/>
  <c r="I7" i="1"/>
  <c r="M8" i="1"/>
  <c r="M9" i="1"/>
  <c r="M10" i="1"/>
  <c r="M12" i="1"/>
  <c r="M13" i="1"/>
  <c r="M14" i="1"/>
  <c r="M15" i="1"/>
  <c r="M16" i="1"/>
  <c r="M18" i="1"/>
  <c r="M19" i="1"/>
  <c r="M22" i="1"/>
  <c r="M23" i="1"/>
  <c r="M24" i="1"/>
  <c r="M25" i="1"/>
  <c r="M26" i="1"/>
  <c r="M27" i="1"/>
  <c r="M28" i="1"/>
  <c r="M29" i="1"/>
  <c r="M30" i="1"/>
  <c r="M32" i="1"/>
  <c r="M33" i="1"/>
  <c r="M34" i="1"/>
  <c r="M36" i="1"/>
  <c r="M38" i="1"/>
  <c r="M39" i="1"/>
  <c r="M41" i="1"/>
  <c r="M42" i="1"/>
  <c r="M44" i="1"/>
  <c r="M45" i="1"/>
  <c r="M46" i="1"/>
  <c r="M47" i="1"/>
  <c r="M48" i="1"/>
  <c r="M52" i="1"/>
  <c r="M53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6" i="1"/>
  <c r="I38" i="1"/>
  <c r="I39" i="1"/>
  <c r="I41" i="1"/>
  <c r="I42" i="1"/>
  <c r="I44" i="1"/>
  <c r="I45" i="1"/>
  <c r="I46" i="1"/>
  <c r="I47" i="1"/>
  <c r="I48" i="1"/>
  <c r="I51" i="1"/>
  <c r="I52" i="1"/>
  <c r="I53" i="1"/>
</calcChain>
</file>

<file path=xl/sharedStrings.xml><?xml version="1.0" encoding="utf-8"?>
<sst xmlns="http://schemas.openxmlformats.org/spreadsheetml/2006/main" count="226" uniqueCount="155">
  <si>
    <t xml:space="preserve">PRODUCT </t>
  </si>
  <si>
    <t>ITEM</t>
  </si>
  <si>
    <t>USDA GRADE</t>
  </si>
  <si>
    <t>CASE SIZE</t>
  </si>
  <si>
    <t>PRICE</t>
  </si>
  <si>
    <t>ALT CASE SIZE</t>
  </si>
  <si>
    <t>ALT CASE PRICE</t>
  </si>
  <si>
    <t>P100500</t>
  </si>
  <si>
    <t>P200142</t>
  </si>
  <si>
    <t>P100140</t>
  </si>
  <si>
    <t>P100143</t>
  </si>
  <si>
    <t>P100142</t>
  </si>
  <si>
    <t>P200100</t>
  </si>
  <si>
    <t>P100160</t>
  </si>
  <si>
    <t>P200130</t>
  </si>
  <si>
    <t>P200120</t>
  </si>
  <si>
    <t>P200140</t>
  </si>
  <si>
    <t>P200160</t>
  </si>
  <si>
    <t>P200170</t>
  </si>
  <si>
    <t>P200180</t>
  </si>
  <si>
    <t>P100210</t>
  </si>
  <si>
    <t>P100180</t>
  </si>
  <si>
    <t>P100200</t>
  </si>
  <si>
    <t>P100220</t>
  </si>
  <si>
    <t>P100540</t>
  </si>
  <si>
    <t>P200250</t>
  </si>
  <si>
    <t>P200230</t>
  </si>
  <si>
    <t>P200220</t>
  </si>
  <si>
    <t>P200240</t>
  </si>
  <si>
    <t>P200260</t>
  </si>
  <si>
    <t>P200280</t>
  </si>
  <si>
    <t>P100560</t>
  </si>
  <si>
    <t>P100351</t>
  </si>
  <si>
    <t>P100590</t>
  </si>
  <si>
    <t>P200420</t>
  </si>
  <si>
    <t>P200321</t>
  </si>
  <si>
    <t>P200300</t>
  </si>
  <si>
    <t>P200320</t>
  </si>
  <si>
    <t>P100300</t>
  </si>
  <si>
    <t>P200360</t>
  </si>
  <si>
    <t>P100325</t>
  </si>
  <si>
    <t>P200380</t>
  </si>
  <si>
    <t>P100340</t>
  </si>
  <si>
    <t>P100380</t>
  </si>
  <si>
    <t>P100360</t>
  </si>
  <si>
    <t>P100400</t>
  </si>
  <si>
    <t>P200361</t>
  </si>
  <si>
    <t>U.S Extra Fancy</t>
  </si>
  <si>
    <t>U.S. #1</t>
  </si>
  <si>
    <t>Stage 3</t>
  </si>
  <si>
    <t>U.S. Fancy</t>
  </si>
  <si>
    <t>U.S. Fancy Table Grapes</t>
  </si>
  <si>
    <t>113 Ct.</t>
  </si>
  <si>
    <t>11/1#</t>
  </si>
  <si>
    <t>40#</t>
  </si>
  <si>
    <t>12/.5 Pt.</t>
  </si>
  <si>
    <t>12/Pt.</t>
  </si>
  <si>
    <t>4/3# Bags</t>
  </si>
  <si>
    <t>9-12 Ct.</t>
  </si>
  <si>
    <t>4/5# Bags</t>
  </si>
  <si>
    <t>8/5# Bags</t>
  </si>
  <si>
    <t>4/5#</t>
  </si>
  <si>
    <t>30 Ct.</t>
  </si>
  <si>
    <t>1/4 CASE/12CT</t>
  </si>
  <si>
    <t>36 Ct.</t>
  </si>
  <si>
    <t>18#</t>
  </si>
  <si>
    <t>6 Ct.</t>
  </si>
  <si>
    <t>108 Ct.</t>
  </si>
  <si>
    <t>6/2#</t>
  </si>
  <si>
    <t>4/3#</t>
  </si>
  <si>
    <t>8/1#</t>
  </si>
  <si>
    <t>50#</t>
  </si>
  <si>
    <t>100-120 Ct.</t>
  </si>
  <si>
    <t>10#</t>
  </si>
  <si>
    <t>11#</t>
  </si>
  <si>
    <t>25#</t>
  </si>
  <si>
    <t>12/1#</t>
  </si>
  <si>
    <t>4/2.5# Bags</t>
  </si>
  <si>
    <t>1/2 Case/6 Pt.</t>
  </si>
  <si>
    <t>Each</t>
  </si>
  <si>
    <t>1/2 Case/10#</t>
  </si>
  <si>
    <t>Apples, Fuji</t>
  </si>
  <si>
    <t>Apples, Gala</t>
  </si>
  <si>
    <t>Apples, Golden Delicious</t>
  </si>
  <si>
    <t>Apples, Red Delicious</t>
  </si>
  <si>
    <t>Asparagus</t>
  </si>
  <si>
    <t>Bananas Stage 3</t>
  </si>
  <si>
    <t>Blackberries</t>
  </si>
  <si>
    <t>Blueberries</t>
  </si>
  <si>
    <t>Broccoli Florets</t>
  </si>
  <si>
    <t>Cantaloupe</t>
  </si>
  <si>
    <t>Carrots, Shredded</t>
  </si>
  <si>
    <t>Carrots, Baby Peeled</t>
  </si>
  <si>
    <t>Cauliflower Florets</t>
  </si>
  <si>
    <t>Celery, Sticks 6in</t>
  </si>
  <si>
    <t>Cilantro, Cleaned and Trimmed</t>
  </si>
  <si>
    <t>Cucumbers</t>
  </si>
  <si>
    <t>Grapefruit, Ruby Red</t>
  </si>
  <si>
    <t>Grapes, Green Seedless</t>
  </si>
  <si>
    <t>Grapes, Red Seedless</t>
  </si>
  <si>
    <t>Honeydew</t>
  </si>
  <si>
    <t>Kiwi</t>
  </si>
  <si>
    <t>Lettuce, Romaine Chopped</t>
  </si>
  <si>
    <t>Lettuce, Salad Spring Mix</t>
  </si>
  <si>
    <t>Lettuce, Salad Mix</t>
  </si>
  <si>
    <t>Lettuce, Shredded 1/8in</t>
  </si>
  <si>
    <t>Mushrooms, Whole White</t>
  </si>
  <si>
    <t>Onions, Yellow Medium</t>
  </si>
  <si>
    <t>Oranges</t>
  </si>
  <si>
    <t>Mandarin Oranges</t>
  </si>
  <si>
    <t>Pears</t>
  </si>
  <si>
    <t>Peas, Snow</t>
  </si>
  <si>
    <t>Peppers, Large Orange</t>
  </si>
  <si>
    <t>Peppers, Large Green</t>
  </si>
  <si>
    <t>Peppers, Large Red</t>
  </si>
  <si>
    <t>Pineapple Gold w/ Crowns</t>
  </si>
  <si>
    <t>Radishes - Clean/Trimmed/Pre-Packed</t>
  </si>
  <si>
    <t>Raspberries</t>
  </si>
  <si>
    <t>Spinach, Stemless</t>
  </si>
  <si>
    <t>Strawberries</t>
  </si>
  <si>
    <t>Tomatoes, 5x6 Red/Pink</t>
  </si>
  <si>
    <t>Tomatoes, Grape</t>
  </si>
  <si>
    <t>Watermelon, Seedless</t>
  </si>
  <si>
    <t>Zucchini</t>
  </si>
  <si>
    <t>ESTIMATED USAGE</t>
  </si>
  <si>
    <t>P100280</t>
  </si>
  <si>
    <t>P100320</t>
  </si>
  <si>
    <t>Peaches</t>
  </si>
  <si>
    <t>50-60 Ct.</t>
  </si>
  <si>
    <t>Plums</t>
  </si>
  <si>
    <t>110 Ct.</t>
  </si>
  <si>
    <t>P200141</t>
  </si>
  <si>
    <t>P100550</t>
  </si>
  <si>
    <t>P200410</t>
  </si>
  <si>
    <t>P100591</t>
  </si>
  <si>
    <t>P100350</t>
  </si>
  <si>
    <t>Cauliflower Trio</t>
  </si>
  <si>
    <t>20# Case</t>
  </si>
  <si>
    <t>Kumquats</t>
  </si>
  <si>
    <t>Peas, Snap</t>
  </si>
  <si>
    <t>Starfruit</t>
  </si>
  <si>
    <t>Tangerines</t>
  </si>
  <si>
    <t>12 Ct.</t>
  </si>
  <si>
    <t>American Produce</t>
  </si>
  <si>
    <t>138ct</t>
  </si>
  <si>
    <t>IFB 20-750-005 - Monthly Produce February 2020</t>
  </si>
  <si>
    <t>Est. Total for Comparison</t>
  </si>
  <si>
    <t>Fresh Point of Denver</t>
  </si>
  <si>
    <t>125ct</t>
  </si>
  <si>
    <t>12/.5pt</t>
  </si>
  <si>
    <t>24ct</t>
  </si>
  <si>
    <t>40-48ct</t>
  </si>
  <si>
    <t>5x5</t>
  </si>
  <si>
    <t>12/pt</t>
  </si>
  <si>
    <t xml:space="preserve">Total of like items for comp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</si>
</sst>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##,##0.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3" fontId="6" fillId="0" borderId="1" xfId="0" applyNumberFormat="1" applyFont="1" applyBorder="1"/>
    <xf numFmtId="49" fontId="2" fillId="0" borderId="1" xfId="0" applyNumberFormat="1" applyFont="1" applyBorder="1"/>
    <xf numFmtId="0" fontId="6" fillId="0" borderId="1" xfId="0" applyFont="1" applyBorder="1"/>
    <xf numFmtId="0" fontId="3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3" fillId="5" borderId="1" xfId="0" applyFont="1" applyFill="1" applyBorder="1" applyAlignment="1">
      <alignment wrapText="1"/>
    </xf>
    <xf numFmtId="0" fontId="0" fillId="5" borderId="1" xfId="0" applyFill="1" applyBorder="1"/>
    <xf numFmtId="0" fontId="0" fillId="6" borderId="1" xfId="0" applyFill="1" applyBorder="1"/>
    <xf numFmtId="8" fontId="3" fillId="3" borderId="1" xfId="0" applyNumberFormat="1" applyFont="1" applyFill="1" applyBorder="1" applyAlignment="1">
      <alignment horizontal="right" wrapText="1"/>
    </xf>
    <xf numFmtId="3" fontId="6" fillId="0" borderId="1" xfId="0" applyNumberFormat="1" applyFont="1" applyBorder="1"/>
    <xf numFmtId="0" fontId="6" fillId="0" borderId="1" xfId="0" applyFont="1" applyBorder="1"/>
    <xf numFmtId="8" fontId="0" fillId="6" borderId="1" xfId="0" applyNumberFormat="1" applyFill="1" applyBorder="1" applyAlignment="1">
      <alignment horizontal="right"/>
    </xf>
    <xf numFmtId="8" fontId="0" fillId="3" borderId="1" xfId="0" applyNumberFormat="1" applyFill="1" applyBorder="1" applyAlignment="1">
      <alignment horizontal="right"/>
    </xf>
    <xf numFmtId="8" fontId="0" fillId="0" borderId="0" xfId="0" applyNumberFormat="1" applyAlignment="1">
      <alignment horizontal="right"/>
    </xf>
    <xf numFmtId="8" fontId="3" fillId="3" borderId="1" xfId="0" applyNumberFormat="1" applyFont="1" applyFill="1" applyBorder="1" applyAlignment="1">
      <alignment wrapText="1"/>
    </xf>
    <xf numFmtId="8" fontId="0" fillId="6" borderId="1" xfId="0" applyNumberFormat="1" applyFill="1" applyBorder="1"/>
    <xf numFmtId="8" fontId="0" fillId="3" borderId="1" xfId="0" applyNumberFormat="1" applyFill="1" applyBorder="1"/>
    <xf numFmtId="8" fontId="0" fillId="0" borderId="0" xfId="0" applyNumberFormat="1"/>
    <xf numFmtId="8" fontId="3" fillId="5" borderId="1" xfId="0" applyNumberFormat="1" applyFont="1" applyFill="1" applyBorder="1" applyAlignment="1">
      <alignment horizontal="right" wrapText="1"/>
    </xf>
    <xf numFmtId="8" fontId="0" fillId="5" borderId="1" xfId="0" applyNumberFormat="1" applyFill="1" applyBorder="1"/>
    <xf numFmtId="8" fontId="3" fillId="5" borderId="1" xfId="0" applyNumberFormat="1" applyFont="1" applyFill="1" applyBorder="1" applyAlignment="1">
      <alignment wrapText="1"/>
    </xf>
    <xf numFmtId="8" fontId="0" fillId="7" borderId="1" xfId="0" applyNumberFormat="1" applyFill="1" applyBorder="1" applyAlignment="1">
      <alignment horizontal="right"/>
    </xf>
    <xf numFmtId="0" fontId="0" fillId="7" borderId="1" xfId="0" applyFill="1" applyBorder="1"/>
    <xf numFmtId="8" fontId="0" fillId="7" borderId="1" xfId="0" applyNumberFormat="1" applyFill="1" applyBorder="1"/>
    <xf numFmtId="8" fontId="0" fillId="8" borderId="1" xfId="0" applyNumberFormat="1" applyFill="1" applyBorder="1" applyAlignment="1">
      <alignment horizontal="right"/>
    </xf>
    <xf numFmtId="0" fontId="0" fillId="8" borderId="1" xfId="0" applyFill="1" applyBorder="1"/>
    <xf numFmtId="8" fontId="0" fillId="8" borderId="1" xfId="0" applyNumberFormat="1" applyFill="1" applyBorder="1"/>
    <xf numFmtId="8" fontId="0" fillId="2" borderId="0" xfId="0" applyNumberFormat="1" applyFill="1"/>
    <xf numFmtId="8" fontId="0" fillId="5" borderId="0" xfId="0" applyNumberFormat="1" applyFill="1"/>
    <xf numFmtId="0" fontId="0" fillId="4" borderId="0" xfId="0" applyFill="1" applyAlignment="1">
      <alignment horizontal="center"/>
    </xf>
    <xf numFmtId="8" fontId="0" fillId="2" borderId="0" xfId="0" applyNumberFormat="1" applyFill="1" applyAlignment="1">
      <alignment horizontal="center"/>
    </xf>
    <xf numFmtId="8" fontId="0" fillId="5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5C80-0591-4917-91F9-28AE0808972E}">
  <dimension ref="A1:M60"/>
  <sheetViews>
    <sheetView tabSelected="1" workbookViewId="0">
      <selection activeCell="I63" sqref="I63"/>
    </sheetView>
  </sheetViews>
  <sheetFormatPr defaultRowHeight="15" x14ac:dyDescent="0.25"/>
  <cols>
    <col min="1" max="1" width="12.85546875" bestFit="1" customWidth="1"/>
    <col min="2" max="2" width="34" bestFit="1" customWidth="1"/>
    <col min="3" max="3" width="22.42578125" bestFit="1" customWidth="1"/>
    <col min="4" max="4" width="14.28515625" bestFit="1" customWidth="1"/>
    <col min="5" max="5" width="9.5703125" customWidth="1"/>
    <col min="6" max="6" width="12" style="23" customWidth="1"/>
    <col min="7" max="7" width="9.140625" customWidth="1"/>
    <col min="8" max="8" width="9.7109375" style="27" customWidth="1"/>
    <col min="9" max="9" width="15.140625" style="27" customWidth="1"/>
    <col min="10" max="10" width="9.140625" style="27"/>
    <col min="12" max="12" width="9.140625" style="27"/>
    <col min="13" max="13" width="15" style="27" customWidth="1"/>
  </cols>
  <sheetData>
    <row r="1" spans="1:13" ht="15.75" x14ac:dyDescent="0.25">
      <c r="A1" s="42" t="s">
        <v>145</v>
      </c>
      <c r="B1" s="42"/>
      <c r="C1" s="42"/>
      <c r="D1" s="42"/>
      <c r="E1" s="42"/>
      <c r="F1" s="42"/>
      <c r="G1" s="42"/>
      <c r="H1" s="42"/>
    </row>
    <row r="2" spans="1:13" x14ac:dyDescent="0.25">
      <c r="F2" s="43" t="s">
        <v>143</v>
      </c>
      <c r="G2" s="43"/>
      <c r="H2" s="43"/>
      <c r="I2" s="43"/>
      <c r="J2" s="39" t="s">
        <v>147</v>
      </c>
      <c r="K2" s="39"/>
      <c r="L2" s="39"/>
      <c r="M2" s="39"/>
    </row>
    <row r="3" spans="1:13" s="11" customFormat="1" ht="63.75" customHeight="1" x14ac:dyDescent="0.3">
      <c r="A3" s="10" t="s">
        <v>0</v>
      </c>
      <c r="B3" s="10" t="s">
        <v>1</v>
      </c>
      <c r="C3" s="10" t="s">
        <v>2</v>
      </c>
      <c r="D3" s="10" t="s">
        <v>3</v>
      </c>
      <c r="E3" s="10" t="s">
        <v>124</v>
      </c>
      <c r="F3" s="18" t="s">
        <v>4</v>
      </c>
      <c r="G3" s="12" t="s">
        <v>5</v>
      </c>
      <c r="H3" s="24" t="s">
        <v>6</v>
      </c>
      <c r="I3" s="24" t="s">
        <v>146</v>
      </c>
      <c r="J3" s="28" t="s">
        <v>4</v>
      </c>
      <c r="K3" s="15" t="s">
        <v>5</v>
      </c>
      <c r="L3" s="30" t="s">
        <v>6</v>
      </c>
      <c r="M3" s="30" t="s">
        <v>146</v>
      </c>
    </row>
    <row r="4" spans="1:13" x14ac:dyDescent="0.25">
      <c r="A4" s="2" t="s">
        <v>7</v>
      </c>
      <c r="B4" s="3" t="s">
        <v>81</v>
      </c>
      <c r="C4" s="2" t="s">
        <v>47</v>
      </c>
      <c r="D4" s="3" t="s">
        <v>52</v>
      </c>
      <c r="E4" s="1">
        <v>0</v>
      </c>
      <c r="F4" s="21"/>
      <c r="G4" s="17"/>
      <c r="H4" s="25"/>
      <c r="I4" s="25"/>
      <c r="J4" s="25"/>
      <c r="K4" s="17"/>
      <c r="L4" s="25"/>
      <c r="M4" s="25"/>
    </row>
    <row r="5" spans="1:13" x14ac:dyDescent="0.25">
      <c r="A5" s="2" t="s">
        <v>7</v>
      </c>
      <c r="B5" s="3" t="s">
        <v>82</v>
      </c>
      <c r="C5" s="2" t="s">
        <v>47</v>
      </c>
      <c r="D5" s="3" t="s">
        <v>52</v>
      </c>
      <c r="E5" s="1">
        <v>0</v>
      </c>
      <c r="F5" s="21"/>
      <c r="G5" s="17"/>
      <c r="H5" s="25"/>
      <c r="I5" s="25"/>
      <c r="J5" s="25"/>
      <c r="K5" s="17"/>
      <c r="L5" s="25"/>
      <c r="M5" s="25"/>
    </row>
    <row r="6" spans="1:13" x14ac:dyDescent="0.25">
      <c r="A6" s="2" t="s">
        <v>7</v>
      </c>
      <c r="B6" s="3" t="s">
        <v>83</v>
      </c>
      <c r="C6" s="2" t="s">
        <v>47</v>
      </c>
      <c r="D6" s="3" t="s">
        <v>52</v>
      </c>
      <c r="E6" s="1">
        <v>0</v>
      </c>
      <c r="F6" s="21"/>
      <c r="G6" s="17"/>
      <c r="H6" s="25"/>
      <c r="I6" s="25"/>
      <c r="J6" s="25"/>
      <c r="K6" s="17"/>
      <c r="L6" s="25"/>
      <c r="M6" s="25"/>
    </row>
    <row r="7" spans="1:13" x14ac:dyDescent="0.25">
      <c r="A7" s="2" t="s">
        <v>7</v>
      </c>
      <c r="B7" s="3" t="s">
        <v>84</v>
      </c>
      <c r="C7" s="2" t="s">
        <v>47</v>
      </c>
      <c r="D7" s="3" t="s">
        <v>52</v>
      </c>
      <c r="E7" s="1">
        <v>301</v>
      </c>
      <c r="F7" s="22"/>
      <c r="G7" s="14" t="s">
        <v>144</v>
      </c>
      <c r="H7" s="26">
        <v>17.43</v>
      </c>
      <c r="I7" s="26">
        <f>((H7/138)*113)*E7</f>
        <v>4295.9897826086954</v>
      </c>
      <c r="J7" s="29"/>
      <c r="K7" s="16" t="s">
        <v>148</v>
      </c>
      <c r="L7" s="29">
        <v>26.72</v>
      </c>
      <c r="M7" s="29">
        <f>((L7/125)*113)*E7</f>
        <v>7270.61888</v>
      </c>
    </row>
    <row r="8" spans="1:13" x14ac:dyDescent="0.25">
      <c r="A8" s="2" t="s">
        <v>8</v>
      </c>
      <c r="B8" s="4" t="s">
        <v>85</v>
      </c>
      <c r="C8" s="2" t="s">
        <v>48</v>
      </c>
      <c r="D8" s="3" t="s">
        <v>53</v>
      </c>
      <c r="E8" s="7">
        <v>20</v>
      </c>
      <c r="F8" s="22">
        <v>24.1</v>
      </c>
      <c r="G8" s="13"/>
      <c r="H8" s="26"/>
      <c r="I8" s="26">
        <f t="shared" ref="I8:I53" si="0">E8*F8</f>
        <v>482</v>
      </c>
      <c r="J8" s="29">
        <v>38.520000000000003</v>
      </c>
      <c r="K8" s="16"/>
      <c r="L8" s="29"/>
      <c r="M8" s="29">
        <f t="shared" ref="M8:M53" si="1">E8*J8</f>
        <v>770.40000000000009</v>
      </c>
    </row>
    <row r="9" spans="1:13" x14ac:dyDescent="0.25">
      <c r="A9" s="2" t="s">
        <v>9</v>
      </c>
      <c r="B9" s="4" t="s">
        <v>86</v>
      </c>
      <c r="C9" s="2" t="s">
        <v>49</v>
      </c>
      <c r="D9" s="3" t="s">
        <v>54</v>
      </c>
      <c r="E9" s="9">
        <v>256</v>
      </c>
      <c r="F9" s="22">
        <v>15.89</v>
      </c>
      <c r="G9" s="13"/>
      <c r="H9" s="26"/>
      <c r="I9" s="26">
        <f t="shared" si="0"/>
        <v>4067.84</v>
      </c>
      <c r="J9" s="29">
        <v>24.1</v>
      </c>
      <c r="K9" s="16"/>
      <c r="L9" s="29"/>
      <c r="M9" s="29">
        <f t="shared" si="1"/>
        <v>6169.6</v>
      </c>
    </row>
    <row r="10" spans="1:13" x14ac:dyDescent="0.25">
      <c r="A10" s="2" t="s">
        <v>10</v>
      </c>
      <c r="B10" s="4" t="s">
        <v>87</v>
      </c>
      <c r="C10" s="2" t="s">
        <v>48</v>
      </c>
      <c r="D10" s="3" t="s">
        <v>55</v>
      </c>
      <c r="E10" s="7">
        <v>431</v>
      </c>
      <c r="F10" s="22">
        <v>19.489999999999998</v>
      </c>
      <c r="G10" s="13"/>
      <c r="H10" s="26"/>
      <c r="I10" s="26">
        <f t="shared" si="0"/>
        <v>8400.1899999999987</v>
      </c>
      <c r="J10" s="29">
        <v>23.15</v>
      </c>
      <c r="K10" s="16"/>
      <c r="L10" s="29"/>
      <c r="M10" s="29">
        <f t="shared" si="1"/>
        <v>9977.65</v>
      </c>
    </row>
    <row r="11" spans="1:13" x14ac:dyDescent="0.25">
      <c r="A11" s="2" t="s">
        <v>11</v>
      </c>
      <c r="B11" s="4" t="s">
        <v>88</v>
      </c>
      <c r="C11" s="2" t="s">
        <v>48</v>
      </c>
      <c r="D11" s="3" t="s">
        <v>56</v>
      </c>
      <c r="E11" s="9">
        <v>100</v>
      </c>
      <c r="F11" s="22">
        <v>26.98</v>
      </c>
      <c r="G11" s="13"/>
      <c r="H11" s="26"/>
      <c r="I11" s="26">
        <f t="shared" si="0"/>
        <v>2698</v>
      </c>
      <c r="J11" s="29"/>
      <c r="K11" s="16" t="s">
        <v>149</v>
      </c>
      <c r="L11" s="29">
        <v>23.62</v>
      </c>
      <c r="M11" s="29">
        <f>(L11*2)*E11</f>
        <v>4724</v>
      </c>
    </row>
    <row r="12" spans="1:13" x14ac:dyDescent="0.25">
      <c r="A12" s="2" t="s">
        <v>12</v>
      </c>
      <c r="B12" s="4" t="s">
        <v>89</v>
      </c>
      <c r="C12" s="2" t="s">
        <v>48</v>
      </c>
      <c r="D12" s="3" t="s">
        <v>57</v>
      </c>
      <c r="E12" s="9">
        <v>150</v>
      </c>
      <c r="F12" s="22">
        <v>17.190000000000001</v>
      </c>
      <c r="G12" s="13"/>
      <c r="H12" s="26"/>
      <c r="I12" s="26">
        <f t="shared" si="0"/>
        <v>2578.5</v>
      </c>
      <c r="J12" s="29">
        <v>24.13</v>
      </c>
      <c r="K12" s="16"/>
      <c r="L12" s="29"/>
      <c r="M12" s="29">
        <f t="shared" si="1"/>
        <v>3619.5</v>
      </c>
    </row>
    <row r="13" spans="1:13" x14ac:dyDescent="0.25">
      <c r="A13" s="2" t="s">
        <v>13</v>
      </c>
      <c r="B13" s="4" t="s">
        <v>90</v>
      </c>
      <c r="C13" s="2" t="s">
        <v>48</v>
      </c>
      <c r="D13" s="3" t="s">
        <v>58</v>
      </c>
      <c r="E13" s="9">
        <v>170</v>
      </c>
      <c r="F13" s="22">
        <v>18.95</v>
      </c>
      <c r="G13" s="13"/>
      <c r="H13" s="26"/>
      <c r="I13" s="26">
        <f t="shared" si="0"/>
        <v>3221.5</v>
      </c>
      <c r="J13" s="29">
        <v>22.25</v>
      </c>
      <c r="K13" s="16"/>
      <c r="L13" s="29"/>
      <c r="M13" s="29">
        <f t="shared" si="1"/>
        <v>3782.5</v>
      </c>
    </row>
    <row r="14" spans="1:13" x14ac:dyDescent="0.25">
      <c r="A14" s="2" t="s">
        <v>15</v>
      </c>
      <c r="B14" s="4" t="s">
        <v>92</v>
      </c>
      <c r="C14" s="2" t="s">
        <v>48</v>
      </c>
      <c r="D14" s="3" t="s">
        <v>60</v>
      </c>
      <c r="E14" s="9">
        <v>105</v>
      </c>
      <c r="F14" s="22">
        <v>28.5</v>
      </c>
      <c r="G14" s="13"/>
      <c r="H14" s="26"/>
      <c r="I14" s="26">
        <f t="shared" si="0"/>
        <v>2992.5</v>
      </c>
      <c r="J14" s="29">
        <v>35.53</v>
      </c>
      <c r="K14" s="16"/>
      <c r="L14" s="29"/>
      <c r="M14" s="29">
        <f t="shared" si="1"/>
        <v>3730.65</v>
      </c>
    </row>
    <row r="15" spans="1:13" x14ac:dyDescent="0.25">
      <c r="A15" s="2" t="s">
        <v>14</v>
      </c>
      <c r="B15" s="4" t="s">
        <v>91</v>
      </c>
      <c r="C15" s="2" t="s">
        <v>48</v>
      </c>
      <c r="D15" s="3" t="s">
        <v>59</v>
      </c>
      <c r="E15" s="7">
        <v>20</v>
      </c>
      <c r="F15" s="22">
        <v>13.85</v>
      </c>
      <c r="G15" s="13"/>
      <c r="H15" s="26"/>
      <c r="I15" s="26">
        <f t="shared" si="0"/>
        <v>277</v>
      </c>
      <c r="J15" s="29">
        <v>35.53</v>
      </c>
      <c r="K15" s="16"/>
      <c r="L15" s="29"/>
      <c r="M15" s="29">
        <f t="shared" si="1"/>
        <v>710.6</v>
      </c>
    </row>
    <row r="16" spans="1:13" x14ac:dyDescent="0.25">
      <c r="A16" s="2" t="s">
        <v>16</v>
      </c>
      <c r="B16" s="4" t="s">
        <v>93</v>
      </c>
      <c r="C16" s="2" t="s">
        <v>48</v>
      </c>
      <c r="D16" s="3" t="s">
        <v>57</v>
      </c>
      <c r="E16" s="7">
        <v>50</v>
      </c>
      <c r="F16" s="22">
        <v>24.95</v>
      </c>
      <c r="G16" s="13"/>
      <c r="H16" s="26"/>
      <c r="I16" s="26">
        <f t="shared" si="0"/>
        <v>1247.5</v>
      </c>
      <c r="J16" s="29">
        <v>27.38</v>
      </c>
      <c r="K16" s="16"/>
      <c r="L16" s="29"/>
      <c r="M16" s="29">
        <f t="shared" si="1"/>
        <v>1369</v>
      </c>
    </row>
    <row r="17" spans="1:13" x14ac:dyDescent="0.25">
      <c r="A17" s="2" t="s">
        <v>131</v>
      </c>
      <c r="B17" s="4" t="s">
        <v>136</v>
      </c>
      <c r="C17" s="2" t="s">
        <v>48</v>
      </c>
      <c r="D17" s="3" t="s">
        <v>137</v>
      </c>
      <c r="E17" s="7">
        <v>0</v>
      </c>
      <c r="F17" s="34"/>
      <c r="G17" s="35"/>
      <c r="H17" s="36"/>
      <c r="I17" s="36"/>
      <c r="J17" s="36"/>
      <c r="K17" s="35"/>
      <c r="L17" s="36"/>
      <c r="M17" s="36"/>
    </row>
    <row r="18" spans="1:13" x14ac:dyDescent="0.25">
      <c r="A18" s="2" t="s">
        <v>17</v>
      </c>
      <c r="B18" s="4" t="s">
        <v>94</v>
      </c>
      <c r="C18" s="2" t="s">
        <v>48</v>
      </c>
      <c r="D18" s="3" t="s">
        <v>61</v>
      </c>
      <c r="E18" s="7">
        <v>70</v>
      </c>
      <c r="F18" s="22">
        <v>25</v>
      </c>
      <c r="G18" s="13"/>
      <c r="H18" s="26"/>
      <c r="I18" s="26">
        <f t="shared" si="0"/>
        <v>1750</v>
      </c>
      <c r="J18" s="29">
        <v>32.1</v>
      </c>
      <c r="K18" s="16"/>
      <c r="L18" s="29"/>
      <c r="M18" s="29">
        <f t="shared" si="1"/>
        <v>2247</v>
      </c>
    </row>
    <row r="19" spans="1:13" x14ac:dyDescent="0.25">
      <c r="A19" s="2" t="s">
        <v>18</v>
      </c>
      <c r="B19" s="4" t="s">
        <v>95</v>
      </c>
      <c r="C19" s="2" t="s">
        <v>48</v>
      </c>
      <c r="D19" s="3" t="s">
        <v>62</v>
      </c>
      <c r="E19" s="7">
        <v>150</v>
      </c>
      <c r="F19" s="22">
        <v>6.5</v>
      </c>
      <c r="G19" s="13"/>
      <c r="H19" s="26"/>
      <c r="I19" s="26">
        <f t="shared" si="0"/>
        <v>975</v>
      </c>
      <c r="J19" s="29">
        <v>16.559999999999999</v>
      </c>
      <c r="K19" s="16"/>
      <c r="L19" s="29"/>
      <c r="M19" s="29">
        <f t="shared" si="1"/>
        <v>2484</v>
      </c>
    </row>
    <row r="20" spans="1:13" x14ac:dyDescent="0.25">
      <c r="A20" s="2" t="s">
        <v>19</v>
      </c>
      <c r="B20" s="4" t="s">
        <v>96</v>
      </c>
      <c r="C20" s="2" t="s">
        <v>48</v>
      </c>
      <c r="D20" s="5" t="s">
        <v>63</v>
      </c>
      <c r="E20" s="7">
        <v>335</v>
      </c>
      <c r="F20" s="22">
        <v>5.5</v>
      </c>
      <c r="G20" s="13"/>
      <c r="H20" s="26"/>
      <c r="I20" s="26">
        <f t="shared" si="0"/>
        <v>1842.5</v>
      </c>
      <c r="J20" s="29"/>
      <c r="K20" s="16" t="s">
        <v>150</v>
      </c>
      <c r="L20" s="29">
        <v>16.77</v>
      </c>
      <c r="M20" s="29">
        <f>(L20/2)*E20</f>
        <v>2808.9749999999999</v>
      </c>
    </row>
    <row r="21" spans="1:13" x14ac:dyDescent="0.25">
      <c r="A21" s="2" t="s">
        <v>20</v>
      </c>
      <c r="B21" s="4" t="s">
        <v>97</v>
      </c>
      <c r="C21" s="3" t="s">
        <v>50</v>
      </c>
      <c r="D21" s="3" t="s">
        <v>64</v>
      </c>
      <c r="E21" s="7">
        <v>34</v>
      </c>
      <c r="F21" s="22">
        <v>15.45</v>
      </c>
      <c r="G21" s="13"/>
      <c r="H21" s="26"/>
      <c r="I21" s="26">
        <f t="shared" si="0"/>
        <v>525.29999999999995</v>
      </c>
      <c r="J21" s="29"/>
      <c r="K21" s="16" t="s">
        <v>151</v>
      </c>
      <c r="L21" s="29">
        <v>23.45</v>
      </c>
      <c r="M21" s="29">
        <f>((L21/48)*36)*E21</f>
        <v>597.97499999999991</v>
      </c>
    </row>
    <row r="22" spans="1:13" x14ac:dyDescent="0.25">
      <c r="A22" s="2" t="s">
        <v>21</v>
      </c>
      <c r="B22" s="4" t="s">
        <v>98</v>
      </c>
      <c r="C22" s="3" t="s">
        <v>51</v>
      </c>
      <c r="D22" s="3" t="s">
        <v>65</v>
      </c>
      <c r="E22" s="9">
        <v>19</v>
      </c>
      <c r="F22" s="22">
        <v>26</v>
      </c>
      <c r="G22" s="13"/>
      <c r="H22" s="26"/>
      <c r="I22" s="26">
        <f t="shared" si="0"/>
        <v>494</v>
      </c>
      <c r="J22" s="29">
        <v>43.64</v>
      </c>
      <c r="K22" s="16"/>
      <c r="L22" s="29"/>
      <c r="M22" s="29">
        <f t="shared" si="1"/>
        <v>829.16</v>
      </c>
    </row>
    <row r="23" spans="1:13" x14ac:dyDescent="0.25">
      <c r="A23" s="2" t="s">
        <v>22</v>
      </c>
      <c r="B23" s="4" t="s">
        <v>99</v>
      </c>
      <c r="C23" s="3" t="s">
        <v>51</v>
      </c>
      <c r="D23" s="3" t="s">
        <v>65</v>
      </c>
      <c r="E23" s="9">
        <v>18</v>
      </c>
      <c r="F23" s="22">
        <v>24</v>
      </c>
      <c r="G23" s="13"/>
      <c r="H23" s="26"/>
      <c r="I23" s="26">
        <f t="shared" si="0"/>
        <v>432</v>
      </c>
      <c r="J23" s="29">
        <v>36.340000000000003</v>
      </c>
      <c r="K23" s="16"/>
      <c r="L23" s="29"/>
      <c r="M23" s="29">
        <f t="shared" si="1"/>
        <v>654.12000000000012</v>
      </c>
    </row>
    <row r="24" spans="1:13" x14ac:dyDescent="0.25">
      <c r="A24" s="2" t="s">
        <v>23</v>
      </c>
      <c r="B24" s="4" t="s">
        <v>100</v>
      </c>
      <c r="C24" s="2" t="s">
        <v>48</v>
      </c>
      <c r="D24" s="3" t="s">
        <v>66</v>
      </c>
      <c r="E24" s="9">
        <v>148</v>
      </c>
      <c r="F24" s="22">
        <v>14.95</v>
      </c>
      <c r="G24" s="13"/>
      <c r="H24" s="26"/>
      <c r="I24" s="26">
        <f t="shared" si="0"/>
        <v>2212.6</v>
      </c>
      <c r="J24" s="29">
        <v>28.21</v>
      </c>
      <c r="K24" s="16"/>
      <c r="L24" s="29"/>
      <c r="M24" s="29">
        <f t="shared" si="1"/>
        <v>4175.08</v>
      </c>
    </row>
    <row r="25" spans="1:13" x14ac:dyDescent="0.25">
      <c r="A25" s="2" t="s">
        <v>24</v>
      </c>
      <c r="B25" s="4" t="s">
        <v>101</v>
      </c>
      <c r="C25" s="2" t="s">
        <v>48</v>
      </c>
      <c r="D25" s="3" t="s">
        <v>67</v>
      </c>
      <c r="E25" s="9">
        <v>153</v>
      </c>
      <c r="F25" s="22">
        <v>22.45</v>
      </c>
      <c r="G25" s="13"/>
      <c r="H25" s="26"/>
      <c r="I25" s="26">
        <f t="shared" si="0"/>
        <v>3434.85</v>
      </c>
      <c r="J25" s="29">
        <v>28.38</v>
      </c>
      <c r="K25" s="16"/>
      <c r="L25" s="29"/>
      <c r="M25" s="29">
        <f t="shared" si="1"/>
        <v>4342.1399999999994</v>
      </c>
    </row>
    <row r="26" spans="1:13" x14ac:dyDescent="0.25">
      <c r="A26" s="6" t="s">
        <v>132</v>
      </c>
      <c r="B26" s="8" t="s">
        <v>138</v>
      </c>
      <c r="C26" s="2" t="s">
        <v>48</v>
      </c>
      <c r="D26" s="3" t="s">
        <v>73</v>
      </c>
      <c r="E26" s="9">
        <v>150</v>
      </c>
      <c r="F26" s="22">
        <v>39.950000000000003</v>
      </c>
      <c r="G26" s="13"/>
      <c r="H26" s="26"/>
      <c r="I26" s="26">
        <f t="shared" si="0"/>
        <v>5992.5</v>
      </c>
      <c r="J26" s="29">
        <v>78.650000000000006</v>
      </c>
      <c r="K26" s="16"/>
      <c r="L26" s="29"/>
      <c r="M26" s="29">
        <f t="shared" si="1"/>
        <v>11797.5</v>
      </c>
    </row>
    <row r="27" spans="1:13" x14ac:dyDescent="0.25">
      <c r="A27" s="2" t="s">
        <v>25</v>
      </c>
      <c r="B27" s="4" t="s">
        <v>102</v>
      </c>
      <c r="C27" s="2" t="s">
        <v>48</v>
      </c>
      <c r="D27" s="3" t="s">
        <v>68</v>
      </c>
      <c r="E27" s="7">
        <v>70</v>
      </c>
      <c r="F27" s="22">
        <v>17.25</v>
      </c>
      <c r="G27" s="13"/>
      <c r="H27" s="26"/>
      <c r="I27" s="26">
        <f t="shared" si="0"/>
        <v>1207.5</v>
      </c>
      <c r="J27" s="29">
        <v>18.940000000000001</v>
      </c>
      <c r="K27" s="16"/>
      <c r="L27" s="29"/>
      <c r="M27" s="29">
        <f t="shared" si="1"/>
        <v>1325.8000000000002</v>
      </c>
    </row>
    <row r="28" spans="1:13" x14ac:dyDescent="0.25">
      <c r="A28" s="2" t="s">
        <v>27</v>
      </c>
      <c r="B28" s="4" t="s">
        <v>104</v>
      </c>
      <c r="C28" s="2" t="s">
        <v>48</v>
      </c>
      <c r="D28" s="3" t="s">
        <v>61</v>
      </c>
      <c r="E28" s="7">
        <v>170</v>
      </c>
      <c r="F28" s="22">
        <v>13</v>
      </c>
      <c r="G28" s="13"/>
      <c r="H28" s="26"/>
      <c r="I28" s="26">
        <f t="shared" si="0"/>
        <v>2210</v>
      </c>
      <c r="J28" s="29">
        <v>22.63</v>
      </c>
      <c r="K28" s="16"/>
      <c r="L28" s="29"/>
      <c r="M28" s="29">
        <f t="shared" si="1"/>
        <v>3847.1</v>
      </c>
    </row>
    <row r="29" spans="1:13" x14ac:dyDescent="0.25">
      <c r="A29" s="2" t="s">
        <v>26</v>
      </c>
      <c r="B29" s="4" t="s">
        <v>103</v>
      </c>
      <c r="C29" s="2" t="s">
        <v>48</v>
      </c>
      <c r="D29" s="3" t="s">
        <v>69</v>
      </c>
      <c r="E29" s="7">
        <v>25</v>
      </c>
      <c r="F29" s="22">
        <v>21.95</v>
      </c>
      <c r="G29" s="13"/>
      <c r="H29" s="26"/>
      <c r="I29" s="26">
        <f t="shared" si="0"/>
        <v>548.75</v>
      </c>
      <c r="J29" s="29">
        <v>30.23</v>
      </c>
      <c r="K29" s="16"/>
      <c r="L29" s="29"/>
      <c r="M29" s="29">
        <f t="shared" si="1"/>
        <v>755.75</v>
      </c>
    </row>
    <row r="30" spans="1:13" x14ac:dyDescent="0.25">
      <c r="A30" s="2" t="s">
        <v>28</v>
      </c>
      <c r="B30" s="4" t="s">
        <v>105</v>
      </c>
      <c r="C30" s="2" t="s">
        <v>48</v>
      </c>
      <c r="D30" s="3" t="s">
        <v>61</v>
      </c>
      <c r="E30" s="7">
        <v>30</v>
      </c>
      <c r="F30" s="22">
        <v>12.4</v>
      </c>
      <c r="G30" s="13"/>
      <c r="H30" s="26"/>
      <c r="I30" s="26">
        <f t="shared" si="0"/>
        <v>372</v>
      </c>
      <c r="J30" s="29">
        <v>20.68</v>
      </c>
      <c r="K30" s="16"/>
      <c r="L30" s="29"/>
      <c r="M30" s="29">
        <f t="shared" si="1"/>
        <v>620.4</v>
      </c>
    </row>
    <row r="31" spans="1:13" x14ac:dyDescent="0.25">
      <c r="A31" s="2" t="s">
        <v>32</v>
      </c>
      <c r="B31" s="4" t="s">
        <v>109</v>
      </c>
      <c r="C31" s="2" t="s">
        <v>48</v>
      </c>
      <c r="D31" s="3" t="s">
        <v>61</v>
      </c>
      <c r="E31" s="9">
        <v>225</v>
      </c>
      <c r="F31" s="31">
        <v>18.489999999999998</v>
      </c>
      <c r="G31" s="32"/>
      <c r="H31" s="33"/>
      <c r="I31" s="33"/>
      <c r="J31" s="33"/>
      <c r="K31" s="32"/>
      <c r="L31" s="33"/>
      <c r="M31" s="33"/>
    </row>
    <row r="32" spans="1:13" x14ac:dyDescent="0.25">
      <c r="A32" s="2" t="s">
        <v>29</v>
      </c>
      <c r="B32" s="4" t="s">
        <v>106</v>
      </c>
      <c r="C32" s="2" t="s">
        <v>48</v>
      </c>
      <c r="D32" s="3" t="s">
        <v>70</v>
      </c>
      <c r="E32" s="7">
        <v>35</v>
      </c>
      <c r="F32" s="22">
        <v>16.5</v>
      </c>
      <c r="G32" s="13"/>
      <c r="H32" s="26"/>
      <c r="I32" s="26">
        <f t="shared" si="0"/>
        <v>577.5</v>
      </c>
      <c r="J32" s="29">
        <v>21.15</v>
      </c>
      <c r="K32" s="16"/>
      <c r="L32" s="29"/>
      <c r="M32" s="29">
        <f t="shared" si="1"/>
        <v>740.25</v>
      </c>
    </row>
    <row r="33" spans="1:13" x14ac:dyDescent="0.25">
      <c r="A33" s="2" t="s">
        <v>30</v>
      </c>
      <c r="B33" s="4" t="s">
        <v>107</v>
      </c>
      <c r="C33" s="2" t="s">
        <v>48</v>
      </c>
      <c r="D33" s="3" t="s">
        <v>71</v>
      </c>
      <c r="E33" s="7">
        <v>6</v>
      </c>
      <c r="F33" s="22">
        <v>5.85</v>
      </c>
      <c r="G33" s="13"/>
      <c r="H33" s="26"/>
      <c r="I33" s="26">
        <f t="shared" si="0"/>
        <v>35.099999999999994</v>
      </c>
      <c r="J33" s="29">
        <v>18.23</v>
      </c>
      <c r="K33" s="16"/>
      <c r="L33" s="29"/>
      <c r="M33" s="29">
        <f t="shared" si="1"/>
        <v>109.38</v>
      </c>
    </row>
    <row r="34" spans="1:13" x14ac:dyDescent="0.25">
      <c r="A34" s="2" t="s">
        <v>31</v>
      </c>
      <c r="B34" s="4" t="s">
        <v>108</v>
      </c>
      <c r="C34" s="3" t="s">
        <v>50</v>
      </c>
      <c r="D34" s="3" t="s">
        <v>52</v>
      </c>
      <c r="E34" s="9">
        <v>128</v>
      </c>
      <c r="F34" s="22"/>
      <c r="G34" s="14" t="s">
        <v>144</v>
      </c>
      <c r="H34" s="26">
        <v>18.95</v>
      </c>
      <c r="I34" s="26">
        <f>((H34/138)*113)*E34</f>
        <v>1986.1797101449274</v>
      </c>
      <c r="J34" s="29">
        <v>23.74</v>
      </c>
      <c r="K34" s="16"/>
      <c r="L34" s="29"/>
      <c r="M34" s="29">
        <f t="shared" si="1"/>
        <v>3038.72</v>
      </c>
    </row>
    <row r="35" spans="1:13" x14ac:dyDescent="0.25">
      <c r="A35" s="2" t="s">
        <v>125</v>
      </c>
      <c r="B35" s="4" t="s">
        <v>127</v>
      </c>
      <c r="C35" s="2" t="s">
        <v>48</v>
      </c>
      <c r="D35" s="3" t="s">
        <v>128</v>
      </c>
      <c r="E35" s="9">
        <v>0</v>
      </c>
      <c r="F35" s="21"/>
      <c r="G35" s="17"/>
      <c r="H35" s="25"/>
      <c r="I35" s="36"/>
      <c r="J35" s="36"/>
      <c r="K35" s="35"/>
      <c r="L35" s="36"/>
      <c r="M35" s="36"/>
    </row>
    <row r="36" spans="1:13" x14ac:dyDescent="0.25">
      <c r="A36" s="2" t="s">
        <v>33</v>
      </c>
      <c r="B36" s="4" t="s">
        <v>110</v>
      </c>
      <c r="C36" s="2" t="s">
        <v>48</v>
      </c>
      <c r="D36" s="3" t="s">
        <v>72</v>
      </c>
      <c r="E36" s="9">
        <v>65</v>
      </c>
      <c r="F36" s="22">
        <v>23.45</v>
      </c>
      <c r="G36" s="13"/>
      <c r="H36" s="26"/>
      <c r="I36" s="26">
        <f t="shared" si="0"/>
        <v>1524.25</v>
      </c>
      <c r="J36" s="29">
        <v>29.33</v>
      </c>
      <c r="K36" s="16"/>
      <c r="L36" s="29"/>
      <c r="M36" s="29">
        <f t="shared" si="1"/>
        <v>1906.4499999999998</v>
      </c>
    </row>
    <row r="37" spans="1:13" x14ac:dyDescent="0.25">
      <c r="A37" s="6" t="s">
        <v>133</v>
      </c>
      <c r="B37" s="8" t="s">
        <v>139</v>
      </c>
      <c r="C37" s="2" t="s">
        <v>48</v>
      </c>
      <c r="D37" s="3" t="s">
        <v>73</v>
      </c>
      <c r="E37" s="6">
        <v>0</v>
      </c>
      <c r="F37" s="21"/>
      <c r="G37" s="17"/>
      <c r="H37" s="25"/>
      <c r="I37" s="36"/>
      <c r="J37" s="36"/>
      <c r="K37" s="35"/>
      <c r="L37" s="36"/>
      <c r="M37" s="36"/>
    </row>
    <row r="38" spans="1:13" x14ac:dyDescent="0.25">
      <c r="A38" s="2" t="s">
        <v>34</v>
      </c>
      <c r="B38" s="4" t="s">
        <v>111</v>
      </c>
      <c r="C38" s="2" t="s">
        <v>48</v>
      </c>
      <c r="D38" s="3" t="s">
        <v>73</v>
      </c>
      <c r="E38" s="7">
        <v>25</v>
      </c>
      <c r="F38" s="22">
        <v>28</v>
      </c>
      <c r="G38" s="13"/>
      <c r="H38" s="26"/>
      <c r="I38" s="26">
        <f t="shared" si="0"/>
        <v>700</v>
      </c>
      <c r="J38" s="29">
        <v>29.02</v>
      </c>
      <c r="K38" s="16"/>
      <c r="L38" s="29"/>
      <c r="M38" s="29">
        <f t="shared" si="1"/>
        <v>725.5</v>
      </c>
    </row>
    <row r="39" spans="1:13" x14ac:dyDescent="0.25">
      <c r="A39" s="2" t="s">
        <v>36</v>
      </c>
      <c r="B39" s="4" t="s">
        <v>113</v>
      </c>
      <c r="C39" s="2" t="s">
        <v>48</v>
      </c>
      <c r="D39" s="3" t="s">
        <v>75</v>
      </c>
      <c r="E39" s="7">
        <v>20</v>
      </c>
      <c r="F39" s="22">
        <v>15.95</v>
      </c>
      <c r="G39" s="13"/>
      <c r="H39" s="26"/>
      <c r="I39" s="26">
        <f t="shared" si="0"/>
        <v>319</v>
      </c>
      <c r="J39" s="29">
        <v>27.03</v>
      </c>
      <c r="K39" s="16"/>
      <c r="L39" s="29"/>
      <c r="M39" s="29">
        <f t="shared" si="1"/>
        <v>540.6</v>
      </c>
    </row>
    <row r="40" spans="1:13" x14ac:dyDescent="0.25">
      <c r="A40" s="2" t="s">
        <v>35</v>
      </c>
      <c r="B40" s="4" t="s">
        <v>112</v>
      </c>
      <c r="C40" s="2" t="s">
        <v>48</v>
      </c>
      <c r="D40" s="3" t="s">
        <v>74</v>
      </c>
      <c r="E40" s="7">
        <v>40</v>
      </c>
      <c r="F40" s="31">
        <v>9.8000000000000007</v>
      </c>
      <c r="G40" s="32"/>
      <c r="H40" s="33"/>
      <c r="I40" s="33"/>
      <c r="J40" s="33"/>
      <c r="K40" s="32"/>
      <c r="L40" s="33"/>
      <c r="M40" s="33"/>
    </row>
    <row r="41" spans="1:13" x14ac:dyDescent="0.25">
      <c r="A41" s="2" t="s">
        <v>37</v>
      </c>
      <c r="B41" s="4" t="s">
        <v>114</v>
      </c>
      <c r="C41" s="2" t="s">
        <v>48</v>
      </c>
      <c r="D41" s="3" t="s">
        <v>75</v>
      </c>
      <c r="E41" s="7">
        <v>25</v>
      </c>
      <c r="F41" s="22">
        <v>22.9</v>
      </c>
      <c r="G41" s="13"/>
      <c r="H41" s="26"/>
      <c r="I41" s="26">
        <f t="shared" si="0"/>
        <v>572.5</v>
      </c>
      <c r="J41" s="29">
        <v>29.13</v>
      </c>
      <c r="K41" s="16"/>
      <c r="L41" s="29"/>
      <c r="M41" s="29">
        <f t="shared" si="1"/>
        <v>728.25</v>
      </c>
    </row>
    <row r="42" spans="1:13" x14ac:dyDescent="0.25">
      <c r="A42" s="2" t="s">
        <v>38</v>
      </c>
      <c r="B42" s="4" t="s">
        <v>115</v>
      </c>
      <c r="C42" s="2" t="s">
        <v>48</v>
      </c>
      <c r="D42" s="3" t="s">
        <v>66</v>
      </c>
      <c r="E42" s="9">
        <v>257</v>
      </c>
      <c r="F42" s="22">
        <v>14.9</v>
      </c>
      <c r="G42" s="13"/>
      <c r="H42" s="26"/>
      <c r="I42" s="26">
        <f t="shared" si="0"/>
        <v>3829.3</v>
      </c>
      <c r="J42" s="29">
        <v>18.27</v>
      </c>
      <c r="K42" s="16"/>
      <c r="L42" s="29"/>
      <c r="M42" s="29">
        <f t="shared" si="1"/>
        <v>4695.3900000000003</v>
      </c>
    </row>
    <row r="43" spans="1:13" x14ac:dyDescent="0.25">
      <c r="A43" s="2" t="s">
        <v>126</v>
      </c>
      <c r="B43" s="4" t="s">
        <v>129</v>
      </c>
      <c r="C43" s="2" t="s">
        <v>48</v>
      </c>
      <c r="D43" s="3" t="s">
        <v>130</v>
      </c>
      <c r="E43" s="9">
        <v>0</v>
      </c>
      <c r="F43" s="21"/>
      <c r="G43" s="17"/>
      <c r="H43" s="25"/>
      <c r="I43" s="36"/>
      <c r="J43" s="36"/>
      <c r="K43" s="35"/>
      <c r="L43" s="36"/>
      <c r="M43" s="36"/>
    </row>
    <row r="44" spans="1:13" x14ac:dyDescent="0.25">
      <c r="A44" s="2" t="s">
        <v>39</v>
      </c>
      <c r="B44" s="4" t="s">
        <v>116</v>
      </c>
      <c r="C44" s="2" t="s">
        <v>48</v>
      </c>
      <c r="D44" s="3" t="s">
        <v>76</v>
      </c>
      <c r="E44" s="7">
        <v>20</v>
      </c>
      <c r="F44" s="22">
        <v>14.5</v>
      </c>
      <c r="G44" s="13"/>
      <c r="H44" s="26"/>
      <c r="I44" s="26">
        <f t="shared" si="0"/>
        <v>290</v>
      </c>
      <c r="J44" s="29">
        <v>17.399999999999999</v>
      </c>
      <c r="K44" s="16"/>
      <c r="L44" s="29"/>
      <c r="M44" s="29">
        <f t="shared" si="1"/>
        <v>348</v>
      </c>
    </row>
    <row r="45" spans="1:13" x14ac:dyDescent="0.25">
      <c r="A45" s="2" t="s">
        <v>40</v>
      </c>
      <c r="B45" s="4" t="s">
        <v>117</v>
      </c>
      <c r="C45" s="2" t="s">
        <v>48</v>
      </c>
      <c r="D45" s="3" t="s">
        <v>55</v>
      </c>
      <c r="E45" s="9">
        <v>467</v>
      </c>
      <c r="F45" s="22">
        <v>22.1</v>
      </c>
      <c r="G45" s="13"/>
      <c r="H45" s="26"/>
      <c r="I45" s="26">
        <f t="shared" si="0"/>
        <v>10320.700000000001</v>
      </c>
      <c r="J45" s="29">
        <v>23.15</v>
      </c>
      <c r="K45" s="16"/>
      <c r="L45" s="29"/>
      <c r="M45" s="29">
        <f t="shared" si="1"/>
        <v>10811.05</v>
      </c>
    </row>
    <row r="46" spans="1:13" x14ac:dyDescent="0.25">
      <c r="A46" s="2" t="s">
        <v>41</v>
      </c>
      <c r="B46" s="4" t="s">
        <v>118</v>
      </c>
      <c r="C46" s="2" t="s">
        <v>48</v>
      </c>
      <c r="D46" s="3" t="s">
        <v>77</v>
      </c>
      <c r="E46" s="7">
        <v>30</v>
      </c>
      <c r="F46" s="22">
        <v>14</v>
      </c>
      <c r="G46" s="13"/>
      <c r="H46" s="26"/>
      <c r="I46" s="26">
        <f t="shared" si="0"/>
        <v>420</v>
      </c>
      <c r="J46" s="29">
        <v>20.66</v>
      </c>
      <c r="K46" s="16"/>
      <c r="L46" s="29"/>
      <c r="M46" s="29">
        <f t="shared" si="1"/>
        <v>619.79999999999995</v>
      </c>
    </row>
    <row r="47" spans="1:13" x14ac:dyDescent="0.25">
      <c r="A47" s="6" t="s">
        <v>134</v>
      </c>
      <c r="B47" s="8" t="s">
        <v>140</v>
      </c>
      <c r="C47" s="2" t="s">
        <v>48</v>
      </c>
      <c r="D47" s="3" t="s">
        <v>142</v>
      </c>
      <c r="E47" s="9">
        <v>5</v>
      </c>
      <c r="F47" s="22">
        <v>25</v>
      </c>
      <c r="G47" s="13"/>
      <c r="H47" s="26"/>
      <c r="I47" s="26">
        <f t="shared" si="0"/>
        <v>125</v>
      </c>
      <c r="J47" s="29">
        <v>34.54</v>
      </c>
      <c r="K47" s="16"/>
      <c r="L47" s="29"/>
      <c r="M47" s="29">
        <f t="shared" si="1"/>
        <v>172.7</v>
      </c>
    </row>
    <row r="48" spans="1:13" x14ac:dyDescent="0.25">
      <c r="A48" s="2" t="s">
        <v>42</v>
      </c>
      <c r="B48" s="4" t="s">
        <v>119</v>
      </c>
      <c r="C48" s="2" t="s">
        <v>48</v>
      </c>
      <c r="D48" s="3" t="s">
        <v>70</v>
      </c>
      <c r="E48" s="9">
        <v>765</v>
      </c>
      <c r="F48" s="22">
        <v>19.95</v>
      </c>
      <c r="G48" s="13"/>
      <c r="H48" s="26"/>
      <c r="I48" s="26">
        <f t="shared" si="0"/>
        <v>15261.75</v>
      </c>
      <c r="J48" s="29">
        <v>29.82</v>
      </c>
      <c r="K48" s="16"/>
      <c r="L48" s="29"/>
      <c r="M48" s="29">
        <f t="shared" si="1"/>
        <v>22812.3</v>
      </c>
    </row>
    <row r="49" spans="1:13" x14ac:dyDescent="0.25">
      <c r="A49" s="6" t="s">
        <v>135</v>
      </c>
      <c r="B49" s="8" t="s">
        <v>141</v>
      </c>
      <c r="C49" s="2" t="s">
        <v>48</v>
      </c>
      <c r="D49" s="3" t="s">
        <v>73</v>
      </c>
      <c r="E49" s="7">
        <v>0</v>
      </c>
      <c r="F49" s="21"/>
      <c r="G49" s="17"/>
      <c r="H49" s="25"/>
      <c r="I49" s="36"/>
      <c r="J49" s="36"/>
      <c r="K49" s="35"/>
      <c r="L49" s="36"/>
      <c r="M49" s="36"/>
    </row>
    <row r="50" spans="1:13" x14ac:dyDescent="0.25">
      <c r="A50" s="2" t="s">
        <v>43</v>
      </c>
      <c r="B50" s="4" t="s">
        <v>120</v>
      </c>
      <c r="C50" s="2" t="s">
        <v>48</v>
      </c>
      <c r="D50" s="3" t="s">
        <v>73</v>
      </c>
      <c r="E50" s="9">
        <v>91</v>
      </c>
      <c r="F50" s="31">
        <v>9</v>
      </c>
      <c r="G50" s="32"/>
      <c r="H50" s="33"/>
      <c r="I50" s="33"/>
      <c r="J50" s="33"/>
      <c r="K50" s="32" t="s">
        <v>152</v>
      </c>
      <c r="L50" s="33">
        <v>27.01</v>
      </c>
      <c r="M50" s="33"/>
    </row>
    <row r="51" spans="1:13" x14ac:dyDescent="0.25">
      <c r="A51" s="2" t="s">
        <v>44</v>
      </c>
      <c r="B51" s="4" t="s">
        <v>121</v>
      </c>
      <c r="C51" s="2" t="s">
        <v>48</v>
      </c>
      <c r="D51" s="3" t="s">
        <v>78</v>
      </c>
      <c r="E51" s="9">
        <v>243</v>
      </c>
      <c r="F51" s="22">
        <v>8.9499999999999993</v>
      </c>
      <c r="G51" s="13"/>
      <c r="H51" s="26"/>
      <c r="I51" s="26">
        <f t="shared" si="0"/>
        <v>2174.85</v>
      </c>
      <c r="J51" s="29"/>
      <c r="K51" s="16" t="s">
        <v>153</v>
      </c>
      <c r="L51" s="29">
        <v>17.84</v>
      </c>
      <c r="M51" s="29">
        <f>(L51/2)*E51</f>
        <v>2167.56</v>
      </c>
    </row>
    <row r="52" spans="1:13" x14ac:dyDescent="0.25">
      <c r="A52" s="2" t="s">
        <v>45</v>
      </c>
      <c r="B52" s="4" t="s">
        <v>122</v>
      </c>
      <c r="C52" s="2" t="s">
        <v>48</v>
      </c>
      <c r="D52" s="3" t="s">
        <v>79</v>
      </c>
      <c r="E52" s="9">
        <v>541</v>
      </c>
      <c r="F52" s="22">
        <v>5.45</v>
      </c>
      <c r="G52" s="13"/>
      <c r="H52" s="26"/>
      <c r="I52" s="26">
        <f t="shared" si="0"/>
        <v>2948.4500000000003</v>
      </c>
      <c r="J52" s="29">
        <v>7.5</v>
      </c>
      <c r="K52" s="16"/>
      <c r="L52" s="29"/>
      <c r="M52" s="29">
        <f t="shared" si="1"/>
        <v>4057.5</v>
      </c>
    </row>
    <row r="53" spans="1:13" x14ac:dyDescent="0.25">
      <c r="A53" s="2" t="s">
        <v>46</v>
      </c>
      <c r="B53" s="4" t="s">
        <v>123</v>
      </c>
      <c r="C53" s="2" t="s">
        <v>48</v>
      </c>
      <c r="D53" s="3" t="s">
        <v>80</v>
      </c>
      <c r="E53" s="7">
        <v>55</v>
      </c>
      <c r="F53" s="22">
        <v>6</v>
      </c>
      <c r="G53" s="13"/>
      <c r="H53" s="26"/>
      <c r="I53" s="26">
        <f t="shared" si="0"/>
        <v>330</v>
      </c>
      <c r="J53" s="29">
        <v>9.1300000000000008</v>
      </c>
      <c r="K53" s="16"/>
      <c r="L53" s="29"/>
      <c r="M53" s="29">
        <f t="shared" si="1"/>
        <v>502.15000000000003</v>
      </c>
    </row>
    <row r="55" spans="1:13" x14ac:dyDescent="0.25">
      <c r="E55" s="40" t="s">
        <v>154</v>
      </c>
      <c r="F55" s="40"/>
      <c r="G55" s="40"/>
      <c r="H55" s="40"/>
      <c r="I55" s="37">
        <f>SUM(I7:I53)</f>
        <v>93672.599492753623</v>
      </c>
      <c r="J55" s="41" t="s">
        <v>154</v>
      </c>
      <c r="K55" s="41"/>
      <c r="L55" s="41"/>
      <c r="M55" s="38">
        <f>SUM(M7:M53)</f>
        <v>132585.11887999999</v>
      </c>
    </row>
    <row r="57" spans="1:13" x14ac:dyDescent="0.25">
      <c r="F57" s="20">
        <v>225</v>
      </c>
      <c r="G57" s="31">
        <v>18.489999999999998</v>
      </c>
      <c r="H57" s="27">
        <f>F57*G57</f>
        <v>4160.25</v>
      </c>
    </row>
    <row r="58" spans="1:13" x14ac:dyDescent="0.25">
      <c r="F58" s="19">
        <v>40</v>
      </c>
      <c r="G58" s="31">
        <v>9.8000000000000007</v>
      </c>
      <c r="H58" s="27">
        <f t="shared" ref="H58:H59" si="2">F58*G58</f>
        <v>392</v>
      </c>
    </row>
    <row r="59" spans="1:13" x14ac:dyDescent="0.25">
      <c r="F59" s="20">
        <v>91</v>
      </c>
      <c r="G59" s="31">
        <v>9</v>
      </c>
      <c r="H59" s="27">
        <f t="shared" si="2"/>
        <v>819</v>
      </c>
    </row>
    <row r="60" spans="1:13" x14ac:dyDescent="0.25">
      <c r="H60" s="27">
        <f>SUM(H57:H59)</f>
        <v>5371.25</v>
      </c>
    </row>
  </sheetData>
  <sortState xmlns:xlrd2="http://schemas.microsoft.com/office/spreadsheetml/2017/richdata2" ref="A4:H54">
    <sortCondition ref="B4:B54"/>
  </sortState>
  <mergeCells count="5">
    <mergeCell ref="J2:M2"/>
    <mergeCell ref="E55:H55"/>
    <mergeCell ref="J55:L55"/>
    <mergeCell ref="A1:H1"/>
    <mergeCell ref="F2:I2"/>
  </mergeCells>
  <phoneticPr fontId="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C28A27AF9CEA40A2D9F7C9604AB908" ma:contentTypeVersion="17" ma:contentTypeDescription="Create a new document." ma:contentTypeScope="" ma:versionID="6dab0f6ce34f9b77b2f5cb8439ae106b">
  <xsd:schema xmlns:xsd="http://www.w3.org/2001/XMLSchema" xmlns:xs="http://www.w3.org/2001/XMLSchema" xmlns:p="http://schemas.microsoft.com/office/2006/metadata/properties" xmlns:ns2="bef925e8-fb5e-48f0-82fb-ba4c77b88b8a" xmlns:ns3="ecfa08b9-4104-42f2-9d34-a29ac6c0e2bc" targetNamespace="http://schemas.microsoft.com/office/2006/metadata/properties" ma:root="true" ma:fieldsID="0911f50e928480251af3c07dbd891fe1" ns2:_="" ns3:_="">
    <xsd:import namespace="bef925e8-fb5e-48f0-82fb-ba4c77b88b8a"/>
    <xsd:import namespace="ecfa08b9-4104-42f2-9d34-a29ac6c0e2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Policy_x0020_Type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925e8-fb5e-48f0-82fb-ba4c77b88b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Policy_x0020_Type" ma:index="10" nillable="true" ma:displayName="Document Type" ma:description="" ma:format="Dropdown" ma:internalName="Document_x0020_Type">
      <xsd:simpleType>
        <xsd:restriction base="dms:Choice">
          <xsd:enumeration value="Departmental Guidelines"/>
          <xsd:enumeration value="District/ Board"/>
          <xsd:enumeration value="External"/>
          <xsd:enumeration value="Superintendent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fa08b9-4104-42f2-9d34-a29ac6c0e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licy_x0020_Type xmlns="bef925e8-fb5e-48f0-82fb-ba4c77b88b8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C0260F-8C6E-47B6-AB1C-82CBB4F480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f925e8-fb5e-48f0-82fb-ba4c77b88b8a"/>
    <ds:schemaRef ds:uri="ecfa08b9-4104-42f2-9d34-a29ac6c0e2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6C6059-6B09-40FB-B5AB-9393A87BB4BC}">
  <ds:schemaRefs>
    <ds:schemaRef ds:uri="http://schemas.microsoft.com/office/2006/metadata/properties"/>
    <ds:schemaRef ds:uri="http://schemas.microsoft.com/office/infopath/2007/PartnerControls"/>
    <ds:schemaRef ds:uri="bef925e8-fb5e-48f0-82fb-ba4c77b88b8a"/>
  </ds:schemaRefs>
</ds:datastoreItem>
</file>

<file path=customXml/itemProps3.xml><?xml version="1.0" encoding="utf-8"?>
<ds:datastoreItem xmlns:ds="http://schemas.openxmlformats.org/officeDocument/2006/customXml" ds:itemID="{373A5A00-6FC7-4ED0-B5D1-F966F45859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Babcock, Jonathan - SSC</dc:creator>
  <cp:lastModifiedBy>Fitzpatrick, Donna</cp:lastModifiedBy>
  <dcterms:created xsi:type="dcterms:W3CDTF">2019-07-22T19:28:17Z</dcterms:created>
  <dcterms:modified xsi:type="dcterms:W3CDTF">2020-01-27T14:47:50Z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0x010100FAC28A27AF9CEA40A2D9F7C9604AB908</vt:lpwstr>
  </property>
</Properties>
</file>